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rsakic.MSPM\Desktop\"/>
    </mc:Choice>
  </mc:AlternateContent>
  <xr:revisionPtr revIDLastSave="0" documentId="13_ncr:1_{4E60A8CC-66E6-40C9-8F9F-253B3658EE9C}" xr6:coauthVersionLast="47" xr6:coauthVersionMax="47" xr10:uidLastSave="{00000000-0000-0000-0000-000000000000}"/>
  <bookViews>
    <workbookView xWindow="-120" yWindow="-120" windowWidth="29040" windowHeight="15840" activeTab="4" xr2:uid="{184E4DE7-B0C3-42D1-A898-13D3089CA679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POSEBNI DIO" sheetId="11" r:id="rId5"/>
  </sheets>
  <definedNames>
    <definedName name="_xlnm.Print_Area" localSheetId="1">' Račun prihoda i rashoda'!$A$1:$M$103</definedName>
    <definedName name="_xlnm.Print_Area" localSheetId="0">SAŽETAK!$B$1:$L$44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1" l="1"/>
  <c r="K99" i="3"/>
  <c r="G30" i="11"/>
  <c r="F28" i="11"/>
  <c r="D28" i="11"/>
  <c r="C28" i="11"/>
  <c r="C29" i="11"/>
  <c r="D29" i="11"/>
  <c r="G29" i="11" s="1"/>
  <c r="F29" i="11"/>
  <c r="G62" i="11"/>
  <c r="F131" i="11"/>
  <c r="F130" i="11" s="1"/>
  <c r="G104" i="11"/>
  <c r="G72" i="11"/>
  <c r="G61" i="11"/>
  <c r="G56" i="11"/>
  <c r="G60" i="11"/>
  <c r="G59" i="11"/>
  <c r="G14" i="11"/>
  <c r="G13" i="11"/>
  <c r="G12" i="11"/>
  <c r="G11" i="11"/>
  <c r="G10" i="11"/>
  <c r="F104" i="11"/>
  <c r="F42" i="5"/>
  <c r="F20" i="5"/>
  <c r="F8" i="5"/>
  <c r="F9" i="11" l="1"/>
  <c r="E126" i="11"/>
  <c r="E125" i="11" s="1"/>
  <c r="E124" i="11" s="1"/>
  <c r="F108" i="11"/>
  <c r="D117" i="11"/>
  <c r="D116" i="11" s="1"/>
  <c r="C117" i="11"/>
  <c r="C116" i="11" s="1"/>
  <c r="D108" i="11"/>
  <c r="C108" i="11"/>
  <c r="F117" i="11"/>
  <c r="F116" i="11" s="1"/>
  <c r="F94" i="11"/>
  <c r="D94" i="11"/>
  <c r="D90" i="11"/>
  <c r="C90" i="11"/>
  <c r="F71" i="11"/>
  <c r="G71" i="11" s="1"/>
  <c r="D86" i="11"/>
  <c r="D85" i="11" s="1"/>
  <c r="C86" i="11"/>
  <c r="C85" i="11" s="1"/>
  <c r="F30" i="11"/>
  <c r="F25" i="11"/>
  <c r="G25" i="11" s="1"/>
  <c r="H12" i="8"/>
  <c r="G12" i="8"/>
  <c r="F44" i="5"/>
  <c r="F37" i="5"/>
  <c r="F35" i="5"/>
  <c r="F33" i="5" s="1"/>
  <c r="E33" i="5"/>
  <c r="D33" i="5"/>
  <c r="E8" i="5"/>
  <c r="H8" i="5" s="1"/>
  <c r="D8" i="5"/>
  <c r="C8" i="5"/>
  <c r="H19" i="5"/>
  <c r="G19" i="5"/>
  <c r="J102" i="3"/>
  <c r="J53" i="3"/>
  <c r="G46" i="3"/>
  <c r="K46" i="3" s="1"/>
  <c r="J45" i="3"/>
  <c r="J46" i="3"/>
  <c r="J94" i="3"/>
  <c r="J93" i="3" s="1"/>
  <c r="I94" i="3"/>
  <c r="I93" i="3" s="1"/>
  <c r="I92" i="3" s="1"/>
  <c r="G100" i="3"/>
  <c r="J86" i="3"/>
  <c r="J85" i="3" s="1"/>
  <c r="G86" i="3"/>
  <c r="G85" i="3" s="1"/>
  <c r="G75" i="3"/>
  <c r="I34" i="3"/>
  <c r="H34" i="3"/>
  <c r="G34" i="3"/>
  <c r="L24" i="3"/>
  <c r="K24" i="3"/>
  <c r="L19" i="3"/>
  <c r="K19" i="3"/>
  <c r="J34" i="3"/>
  <c r="J33" i="3" s="1"/>
  <c r="J30" i="3"/>
  <c r="I30" i="3"/>
  <c r="H30" i="3"/>
  <c r="H26" i="3" s="1"/>
  <c r="G30" i="3"/>
  <c r="I33" i="3"/>
  <c r="I27" i="3"/>
  <c r="H27" i="3"/>
  <c r="I22" i="3"/>
  <c r="H22" i="3"/>
  <c r="G41" i="1"/>
  <c r="I20" i="1"/>
  <c r="G20" i="1"/>
  <c r="G17" i="1"/>
  <c r="J20" i="1"/>
  <c r="J17" i="1"/>
  <c r="H20" i="1"/>
  <c r="I17" i="1"/>
  <c r="H17" i="1"/>
  <c r="E122" i="11"/>
  <c r="E121" i="11" s="1"/>
  <c r="E120" i="11" s="1"/>
  <c r="C94" i="11"/>
  <c r="F90" i="11"/>
  <c r="E89" i="11"/>
  <c r="E83" i="11"/>
  <c r="E81" i="11"/>
  <c r="E71" i="11"/>
  <c r="E70" i="11"/>
  <c r="E69" i="11" s="1"/>
  <c r="E62" i="11"/>
  <c r="G55" i="11"/>
  <c r="G54" i="11"/>
  <c r="G53" i="11"/>
  <c r="G52" i="11"/>
  <c r="G51" i="11"/>
  <c r="F50" i="11"/>
  <c r="D50" i="11"/>
  <c r="C50" i="11"/>
  <c r="G49" i="11"/>
  <c r="G48" i="11"/>
  <c r="G47" i="11"/>
  <c r="G46" i="11"/>
  <c r="G45" i="11"/>
  <c r="G44" i="11"/>
  <c r="G43" i="11"/>
  <c r="G42" i="11"/>
  <c r="G41" i="11"/>
  <c r="F40" i="11"/>
  <c r="D40" i="11"/>
  <c r="C40" i="11"/>
  <c r="G39" i="11"/>
  <c r="G38" i="11"/>
  <c r="G37" i="11"/>
  <c r="G36" i="11"/>
  <c r="G35" i="11"/>
  <c r="G34" i="11"/>
  <c r="F33" i="11"/>
  <c r="D33" i="11"/>
  <c r="C33" i="11"/>
  <c r="G32" i="11"/>
  <c r="G31" i="11"/>
  <c r="G27" i="11"/>
  <c r="G26" i="11"/>
  <c r="G24" i="11"/>
  <c r="D9" i="11"/>
  <c r="C9" i="11"/>
  <c r="L91" i="3"/>
  <c r="L90" i="3"/>
  <c r="L80" i="3"/>
  <c r="L79" i="3"/>
  <c r="L78" i="3"/>
  <c r="L77" i="3"/>
  <c r="L76" i="3"/>
  <c r="L74" i="3"/>
  <c r="L73" i="3"/>
  <c r="L72" i="3"/>
  <c r="L71" i="3"/>
  <c r="L70" i="3"/>
  <c r="L69" i="3"/>
  <c r="L68" i="3"/>
  <c r="L67" i="3"/>
  <c r="L66" i="3"/>
  <c r="L64" i="3"/>
  <c r="L63" i="3"/>
  <c r="L62" i="3"/>
  <c r="L61" i="3"/>
  <c r="L60" i="3"/>
  <c r="L59" i="3"/>
  <c r="L56" i="3"/>
  <c r="L55" i="3"/>
  <c r="L54" i="3"/>
  <c r="H31" i="5"/>
  <c r="H26" i="5"/>
  <c r="H24" i="5"/>
  <c r="H16" i="5"/>
  <c r="H14" i="5"/>
  <c r="H12" i="5"/>
  <c r="H10" i="5"/>
  <c r="K91" i="3"/>
  <c r="K90" i="3"/>
  <c r="I89" i="3"/>
  <c r="I88" i="3" s="1"/>
  <c r="H82" i="3"/>
  <c r="H81" i="3" s="1"/>
  <c r="I82" i="3"/>
  <c r="I81" i="3" s="1"/>
  <c r="I65" i="3"/>
  <c r="I75" i="3"/>
  <c r="I58" i="3"/>
  <c r="I53" i="3"/>
  <c r="L51" i="3"/>
  <c r="L50" i="3"/>
  <c r="L49" i="3"/>
  <c r="L47" i="3"/>
  <c r="I45" i="3"/>
  <c r="L20" i="1"/>
  <c r="L19" i="1"/>
  <c r="L18" i="1"/>
  <c r="L15" i="1"/>
  <c r="K20" i="1"/>
  <c r="K19" i="1"/>
  <c r="K18" i="1"/>
  <c r="I21" i="1"/>
  <c r="H21" i="1"/>
  <c r="H28" i="5"/>
  <c r="H22" i="5"/>
  <c r="E20" i="5"/>
  <c r="H20" i="5" s="1"/>
  <c r="F41" i="5"/>
  <c r="F39" i="5"/>
  <c r="I15" i="3"/>
  <c r="H33" i="3"/>
  <c r="K95" i="3"/>
  <c r="G102" i="3"/>
  <c r="J82" i="3"/>
  <c r="J81" i="3" s="1"/>
  <c r="G82" i="3"/>
  <c r="G81" i="3" s="1"/>
  <c r="K50" i="3"/>
  <c r="L46" i="3"/>
  <c r="G33" i="3"/>
  <c r="G27" i="3"/>
  <c r="G26" i="3" s="1"/>
  <c r="J27" i="3"/>
  <c r="J26" i="3" s="1"/>
  <c r="J22" i="3"/>
  <c r="L22" i="3"/>
  <c r="G22" i="3"/>
  <c r="J22" i="1"/>
  <c r="G22" i="1"/>
  <c r="K51" i="3"/>
  <c r="K49" i="3"/>
  <c r="K47" i="3"/>
  <c r="K77" i="3"/>
  <c r="K80" i="3"/>
  <c r="K79" i="3"/>
  <c r="K78" i="3"/>
  <c r="K76" i="3"/>
  <c r="K74" i="3"/>
  <c r="K73" i="3"/>
  <c r="K72" i="3"/>
  <c r="K71" i="3"/>
  <c r="K70" i="3"/>
  <c r="K69" i="3"/>
  <c r="K68" i="3"/>
  <c r="K67" i="3"/>
  <c r="K66" i="3"/>
  <c r="K64" i="3"/>
  <c r="K63" i="3"/>
  <c r="K62" i="3"/>
  <c r="K61" i="3"/>
  <c r="K60" i="3"/>
  <c r="K59" i="3"/>
  <c r="H94" i="3"/>
  <c r="H93" i="3"/>
  <c r="H92" i="3" s="1"/>
  <c r="H89" i="3"/>
  <c r="H88" i="3" s="1"/>
  <c r="H75" i="3"/>
  <c r="H58" i="3"/>
  <c r="H53" i="3"/>
  <c r="H45" i="3"/>
  <c r="G28" i="5"/>
  <c r="G24" i="5"/>
  <c r="G22" i="5"/>
  <c r="C20" i="5"/>
  <c r="G20" i="5" s="1"/>
  <c r="G16" i="5"/>
  <c r="G14" i="5"/>
  <c r="G12" i="5"/>
  <c r="G10" i="5"/>
  <c r="G94" i="3"/>
  <c r="K94" i="3" s="1"/>
  <c r="G89" i="3"/>
  <c r="G88" i="3" s="1"/>
  <c r="J89" i="3"/>
  <c r="J88" i="3" s="1"/>
  <c r="J75" i="3"/>
  <c r="K75" i="3" s="1"/>
  <c r="J65" i="3"/>
  <c r="G65" i="3"/>
  <c r="J58" i="3"/>
  <c r="G58" i="3"/>
  <c r="K56" i="3"/>
  <c r="K55" i="3"/>
  <c r="K54" i="3"/>
  <c r="L53" i="3"/>
  <c r="G53" i="3"/>
  <c r="H15" i="3"/>
  <c r="G15" i="3"/>
  <c r="J15" i="3"/>
  <c r="K15" i="3" s="1"/>
  <c r="K15" i="1"/>
  <c r="L27" i="3"/>
  <c r="K17" i="1"/>
  <c r="L17" i="1"/>
  <c r="H65" i="3"/>
  <c r="H52" i="3" s="1"/>
  <c r="K53" i="3"/>
  <c r="D20" i="5"/>
  <c r="J52" i="3"/>
  <c r="F32" i="5"/>
  <c r="G90" i="11" l="1"/>
  <c r="G33" i="11"/>
  <c r="F89" i="11"/>
  <c r="C89" i="11"/>
  <c r="G89" i="11" s="1"/>
  <c r="C107" i="11"/>
  <c r="D107" i="11"/>
  <c r="C22" i="11"/>
  <c r="K88" i="3"/>
  <c r="K65" i="3"/>
  <c r="L30" i="3"/>
  <c r="L75" i="3"/>
  <c r="G93" i="3"/>
  <c r="G92" i="3" s="1"/>
  <c r="I26" i="3"/>
  <c r="I13" i="3" s="1"/>
  <c r="L58" i="3"/>
  <c r="G52" i="3"/>
  <c r="H13" i="3"/>
  <c r="L65" i="3"/>
  <c r="G13" i="3"/>
  <c r="I52" i="3"/>
  <c r="L33" i="3"/>
  <c r="K33" i="3"/>
  <c r="L93" i="3"/>
  <c r="J92" i="3"/>
  <c r="K81" i="3"/>
  <c r="L81" i="3"/>
  <c r="J44" i="3"/>
  <c r="I44" i="3"/>
  <c r="I43" i="3" s="1"/>
  <c r="H44" i="3"/>
  <c r="H43" i="3" s="1"/>
  <c r="K52" i="3"/>
  <c r="L52" i="3"/>
  <c r="J13" i="3"/>
  <c r="K27" i="3"/>
  <c r="L45" i="3"/>
  <c r="L15" i="3"/>
  <c r="G45" i="3"/>
  <c r="L88" i="3"/>
  <c r="K58" i="3"/>
  <c r="K30" i="3"/>
  <c r="G8" i="5"/>
  <c r="C32" i="5"/>
  <c r="E22" i="11"/>
  <c r="G40" i="11"/>
  <c r="G50" i="11"/>
  <c r="G94" i="11"/>
  <c r="G9" i="11"/>
  <c r="D71" i="11"/>
  <c r="D22" i="11"/>
  <c r="C71" i="11"/>
  <c r="D89" i="11"/>
  <c r="G116" i="11"/>
  <c r="F107" i="11"/>
  <c r="G108" i="11"/>
  <c r="E20" i="11" l="1"/>
  <c r="E9" i="11"/>
  <c r="G107" i="11"/>
  <c r="K93" i="3"/>
  <c r="L26" i="3"/>
  <c r="G44" i="3"/>
  <c r="G43" i="3" s="1"/>
  <c r="K45" i="3"/>
  <c r="J43" i="3"/>
  <c r="L44" i="3"/>
  <c r="K13" i="3"/>
  <c r="L13" i="3"/>
  <c r="F22" i="11"/>
  <c r="F70" i="11"/>
  <c r="K44" i="3" l="1"/>
  <c r="K43" i="3"/>
  <c r="L43" i="3"/>
  <c r="G22" i="11"/>
</calcChain>
</file>

<file path=xl/sharedStrings.xml><?xml version="1.0" encoding="utf-8"?>
<sst xmlns="http://schemas.openxmlformats.org/spreadsheetml/2006/main" count="427" uniqueCount="243">
  <si>
    <t>PRIHODI UKUPNO</t>
  </si>
  <si>
    <t>RASHODI UKUPNO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</si>
  <si>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</si>
  <si>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</si>
  <si>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</si>
  <si>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</si>
  <si>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</si>
  <si>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II. POSEBNI DIO</t>
  </si>
  <si>
    <t>I. OPĆI DIO</t>
  </si>
  <si>
    <t>Materijalni rashodi</t>
  </si>
  <si>
    <t>Pomoći iz inozemstva i od subjekata unutar općeg proračuna</t>
  </si>
  <si>
    <t>PRIJENOS SREDSTAVA IZ PRETHODNE GODINE</t>
  </si>
  <si>
    <t xml:space="preserve"> Prihodi od prodaje proizvoda i robe te pruženih usluga i prihodi od donacija</t>
  </si>
  <si>
    <t>1 Opći prihodi i primici</t>
  </si>
  <si>
    <t>11 Opći prihodi i primici</t>
  </si>
  <si>
    <t>3 Vlastiti prihodi</t>
  </si>
  <si>
    <t>31 Vlastiti prihodi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</si>
  <si>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</si>
  <si>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</si>
  <si>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</si>
  <si>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</si>
  <si>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</si>
  <si>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</si>
  <si>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</si>
  <si>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od prodaje proizvoda i robe te pruženih usluga</t>
  </si>
  <si>
    <t>Prihodi od prodaje proizvoda i robe</t>
  </si>
  <si>
    <t>Plaće (Bruto)</t>
  </si>
  <si>
    <t>Plaće za redovan rad</t>
  </si>
  <si>
    <t>Naknade troškova zaposlenima</t>
  </si>
  <si>
    <t>Službena putovanja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</si>
  <si>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</si>
  <si>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</si>
  <si>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</si>
  <si>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</si>
  <si>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</si>
  <si>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UKUPNO PRIHODI </t>
  </si>
  <si>
    <t>UKUPNO RASHODI</t>
  </si>
  <si>
    <t>UKUPNO PRIHODI</t>
  </si>
  <si>
    <t>INDEKS**</t>
  </si>
  <si>
    <t>RAZLIKA PRIMITAKA I IZDATAKA</t>
  </si>
  <si>
    <t>SAŽETAK  RAČUNA PRIHODA I RASHODA I RAČUNA FINANCIRANJA</t>
  </si>
  <si>
    <t xml:space="preserve"> RAČUN PRIHODA I RASHODA </t>
  </si>
  <si>
    <t>IZVJEŠTAJ PO PROGRAMSKOJ KLASIFIKACIJI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</si>
  <si>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</si>
  <si>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</si>
  <si>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</si>
  <si>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</si>
  <si>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Tekuće potpore od HZZ</t>
  </si>
  <si>
    <t>Tekuće potpore proračunskim korisnicima iz proračuna JLP(R)S koji im nije nadležan</t>
  </si>
  <si>
    <t>Tekući prijenosi između proračunskih korisnika  istog proračuna</t>
  </si>
  <si>
    <t xml:space="preserve">Prihodi od opskrbnina i participacija </t>
  </si>
  <si>
    <t>Prihodi od pruženih usluga</t>
  </si>
  <si>
    <t>Tekuće donacije</t>
  </si>
  <si>
    <t>Plaće za posebne uvjete rada</t>
  </si>
  <si>
    <t>Ostali rashodi za zaposlene</t>
  </si>
  <si>
    <t>Doprinosi za obavezno zadravstveno osiguranje</t>
  </si>
  <si>
    <t>Naknade za prijevoz</t>
  </si>
  <si>
    <t>Stručno usavršavanje zaposlenika</t>
  </si>
  <si>
    <t>Rashodi za materijal i energiju</t>
  </si>
  <si>
    <t>Uredski materijal i ostali materijalni rashodi</t>
  </si>
  <si>
    <t>Materijal i sirovine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</si>
  <si>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</si>
  <si>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</si>
  <si>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</si>
  <si>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</si>
  <si>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</si>
  <si>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</si>
  <si>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usluge</t>
  </si>
  <si>
    <t>Intelektualne i osobne usluge</t>
  </si>
  <si>
    <t>Računalne usluge</t>
  </si>
  <si>
    <t>Ostale usluge</t>
  </si>
  <si>
    <t>Ostali nespomenuti rashodi poslovanja</t>
  </si>
  <si>
    <t>Naknade za rad predstavničkih tijela</t>
  </si>
  <si>
    <t>Premije osiguranja</t>
  </si>
  <si>
    <t>Pristojbe i nakande</t>
  </si>
  <si>
    <t>Članarine i norme</t>
  </si>
  <si>
    <t>Financijski rashodi</t>
  </si>
  <si>
    <t>Bankarske usluge i usluge platnog prometa</t>
  </si>
  <si>
    <t>Zatezne kamate</t>
  </si>
  <si>
    <t>Ostali financijski rashodi</t>
  </si>
  <si>
    <t>Prijenosi između proračunskih korisnika istog proračuna</t>
  </si>
  <si>
    <t>Tekući prijenosi</t>
  </si>
  <si>
    <t>Ostale naknade građanima i kućanstvima iz proračuna</t>
  </si>
  <si>
    <t>Naknade građanima i kućanstvima u novcu</t>
  </si>
  <si>
    <t>Naknade građanima i kućanstvima u naravi</t>
  </si>
  <si>
    <t>Rashodi za nabavu proizvedene dugotrajne imovine</t>
  </si>
  <si>
    <t>Postrojenja i oprema</t>
  </si>
  <si>
    <t>Rashodi za dodatna ulaganja na nefinancijskoj imovini</t>
  </si>
  <si>
    <t>Prijevozna sredstva</t>
  </si>
  <si>
    <t>Uredska oprema i namještaj</t>
  </si>
  <si>
    <t>Komunikacijska oprema</t>
  </si>
  <si>
    <t>Sportska i glazbena oprema</t>
  </si>
  <si>
    <t>Uređaji, strojevi i oprema za ostale namjene</t>
  </si>
  <si>
    <t>Prijevozna sredstva u cestovnom prometu</t>
  </si>
  <si>
    <t>Dodatna ulaganja na građevinskim objektima</t>
  </si>
  <si>
    <t>Energija</t>
  </si>
  <si>
    <t>Materijal i dijelovi za tekuće održavanje</t>
  </si>
  <si>
    <t>Sitan inventar i autogume</t>
  </si>
  <si>
    <t>Službena, radna odjeća i obuća</t>
  </si>
  <si>
    <t>5=4/2*100</t>
  </si>
  <si>
    <t>6=4/3*100</t>
  </si>
  <si>
    <t>43 Ostali prihodi za posebne namjene</t>
  </si>
  <si>
    <t>4 Prihodi za posebne namjene</t>
  </si>
  <si>
    <t>5 Pomoći</t>
  </si>
  <si>
    <t>52 Ostale pomoći i darovnice</t>
  </si>
  <si>
    <t>6 Donacije</t>
  </si>
  <si>
    <t>61 Donacije</t>
  </si>
  <si>
    <t>PRENESENI VIŠAK</t>
  </si>
  <si>
    <t>UKUPNO PRENESENI VIŠAK IZ PRETHODNE GODINE</t>
  </si>
  <si>
    <t>Priodi od upravnih i admin.pristojbi.pristojbi po posebnim propisima i nakanda</t>
  </si>
  <si>
    <t>Prihodi iz nadležnog proračuna</t>
  </si>
  <si>
    <t>Pomoći unutar općeg proračuna</t>
  </si>
  <si>
    <t>Naknade građanima i kućanstvima na temelju osiguranja i druge naknade</t>
  </si>
  <si>
    <t>Centar za odgoj i obrazovanje Lug</t>
  </si>
  <si>
    <t>Kneza Zdeslava 2, Bregana</t>
  </si>
  <si>
    <t>RKP: 07456</t>
  </si>
  <si>
    <t>OSTVARENJE/IZVRŠENJE 
2024.</t>
  </si>
  <si>
    <t>RAZLIKA - VIŠAK / MANJAK u PR-RAS OBRASCU</t>
  </si>
  <si>
    <t>FIN. PLAN/REBALANS 2024.</t>
  </si>
  <si>
    <t xml:space="preserve">OSTVARENJE/ IZVRŠENJE 
01-12/2023. </t>
  </si>
  <si>
    <t xml:space="preserve">OSTVARENJE/ IZVRŠENJE 
01-12/2024. </t>
  </si>
  <si>
    <t>TEKUĆI PLAN 2024.</t>
  </si>
  <si>
    <t>VIŠAK/MANJAK PRIHODA po IF</t>
  </si>
  <si>
    <t>10 Socijalna zaštita</t>
  </si>
  <si>
    <t>1012 Invaliditet</t>
  </si>
  <si>
    <t>104 Obitelj i djeca</t>
  </si>
  <si>
    <t>PRENESENI VIŠAK PRETHODNOG RAZDOBLJA</t>
  </si>
  <si>
    <t>,</t>
  </si>
  <si>
    <t>Tekući plan 2024.</t>
  </si>
  <si>
    <t>Ostvarenje/ Izvršenje
 01.-12.2024.</t>
  </si>
  <si>
    <t>5 (4/3*100)</t>
  </si>
  <si>
    <t>PRIHODI PREMA IZVORIMA FINANCIRANJA</t>
  </si>
  <si>
    <t xml:space="preserve"> Opći prihodi i primici</t>
  </si>
  <si>
    <t>Vlastiti prihodi</t>
  </si>
  <si>
    <t xml:space="preserve">Prihodi za posebne namjene </t>
  </si>
  <si>
    <t>Pomoći</t>
  </si>
  <si>
    <t>Donacije</t>
  </si>
  <si>
    <t xml:space="preserve">vlastiti prihodi </t>
  </si>
  <si>
    <t>pomoći</t>
  </si>
  <si>
    <t xml:space="preserve">donacije </t>
  </si>
  <si>
    <t>Skrb za socijalno osjetljive skupine</t>
  </si>
  <si>
    <t>A734194</t>
  </si>
  <si>
    <t>Skrb o osobama s tjelesnim, intelekt. Ili osjet.poteškoćama</t>
  </si>
  <si>
    <t>Opći prihodi i primici</t>
  </si>
  <si>
    <t>Plaće za posebne uvjete</t>
  </si>
  <si>
    <t>3121</t>
  </si>
  <si>
    <t xml:space="preserve">Ostali rashodi za zaposlene </t>
  </si>
  <si>
    <t>Doprinosi za obvezno zdravstveno osiguranje</t>
  </si>
  <si>
    <t>3211</t>
  </si>
  <si>
    <t>3212</t>
  </si>
  <si>
    <t>Naknade za prijevoz, za rad na terenu i odvojeni život</t>
  </si>
  <si>
    <t>3213</t>
  </si>
  <si>
    <t>322</t>
  </si>
  <si>
    <t>3221</t>
  </si>
  <si>
    <t>3222</t>
  </si>
  <si>
    <t>3223</t>
  </si>
  <si>
    <t>3224</t>
  </si>
  <si>
    <t>Materijal i dijelovi za tekuće i investicijsko održavanje</t>
  </si>
  <si>
    <t>3225</t>
  </si>
  <si>
    <t>3227</t>
  </si>
  <si>
    <t>Radna odjeća i obuća</t>
  </si>
  <si>
    <t>323</t>
  </si>
  <si>
    <t>3231</t>
  </si>
  <si>
    <t>3232</t>
  </si>
  <si>
    <t>3233</t>
  </si>
  <si>
    <t>3234</t>
  </si>
  <si>
    <t>3235</t>
  </si>
  <si>
    <t>Zakupnine</t>
  </si>
  <si>
    <t>3236</t>
  </si>
  <si>
    <t>Zdravstveni pregledi zaposlenih</t>
  </si>
  <si>
    <t>3237</t>
  </si>
  <si>
    <t>Intelektualne usluge</t>
  </si>
  <si>
    <t>3238</t>
  </si>
  <si>
    <t>3239</t>
  </si>
  <si>
    <t>329</t>
  </si>
  <si>
    <t>3291</t>
  </si>
  <si>
    <t>3292</t>
  </si>
  <si>
    <t>3294</t>
  </si>
  <si>
    <t>Članarine</t>
  </si>
  <si>
    <t>Pristojbe i naknade</t>
  </si>
  <si>
    <t>3299</t>
  </si>
  <si>
    <t>3431</t>
  </si>
  <si>
    <t>3433</t>
  </si>
  <si>
    <t>Zatezne kamate iz poslovnih odnosa</t>
  </si>
  <si>
    <t>37</t>
  </si>
  <si>
    <t>3721</t>
  </si>
  <si>
    <t>3722</t>
  </si>
  <si>
    <t>Prihodi za posebne namjene</t>
  </si>
  <si>
    <t>3691</t>
  </si>
  <si>
    <t>Prijenosi između prorač. korisnika istog proračuna</t>
  </si>
  <si>
    <t>A790010</t>
  </si>
  <si>
    <t xml:space="preserve">Vlastiti prihodi </t>
  </si>
  <si>
    <t>Naknade građanima i kućanstvima</t>
  </si>
  <si>
    <t>Uređaji i oprema ostale namjene</t>
  </si>
  <si>
    <t xml:space="preserve">3111 </t>
  </si>
  <si>
    <t xml:space="preserve">3121 </t>
  </si>
  <si>
    <t>3132</t>
  </si>
  <si>
    <t>32</t>
  </si>
  <si>
    <t>Ostali nespomenuti rashodi</t>
  </si>
  <si>
    <t>K618391</t>
  </si>
  <si>
    <t>Hitne intervencije u sustavu socijalne skrbi</t>
  </si>
  <si>
    <t>Oprema</t>
  </si>
  <si>
    <t>Plaće redovan rad PRIPRAVNIKA</t>
  </si>
  <si>
    <t>Ostali rashodi za zaposlene PRIPRAVNICI</t>
  </si>
  <si>
    <t>Dopr na plaću za zdravstvo - PRIPRAVNICI</t>
  </si>
  <si>
    <t>Naknade za prijevoz PRIPRAVNICI</t>
  </si>
  <si>
    <t>Intelektualne usluge (ZG ŽUPANIJA)</t>
  </si>
  <si>
    <t>IZVRŠENJE FINANCIJSKOG PLANA PRORAČUNSKOG KORISNIKA DRŽAVNOG PRORAČUNA                        
ZA RAZDOBLJE 01-06MJ/ 2025. GODINE</t>
  </si>
  <si>
    <t xml:space="preserve">OSTVARENJE/IZVRŠENJE       
01-06MJ/2024. </t>
  </si>
  <si>
    <t>FINANCIJSKI PLAN 2025.</t>
  </si>
  <si>
    <t>TEKUĆI PLAN 2025.</t>
  </si>
  <si>
    <t xml:space="preserve">OSTVARENJE/IZVRŠENJE 
01-06MJ/2025. </t>
  </si>
  <si>
    <t>PRIJENOS VIŠKA IZ PRETHODNIH GODINA</t>
  </si>
  <si>
    <t>Manjak u referentnom razdoblju</t>
  </si>
  <si>
    <t>UKUPNO MANJAK PRIHODA 30.06.2025.</t>
  </si>
  <si>
    <t xml:space="preserve">OSTVARENJE/ IZVRŠENJE 
01-06/2024. </t>
  </si>
  <si>
    <t>FINANCIJSKI PLAN  2025.</t>
  </si>
  <si>
    <t xml:space="preserve">OSTVARENJE/ IZVRŠENJE 
01-06/2025. </t>
  </si>
  <si>
    <t>Kapitalne donacije</t>
  </si>
  <si>
    <t>Instrumenti i uređaji</t>
  </si>
  <si>
    <t>Plaće za prekovremeni rad</t>
  </si>
  <si>
    <t>Ostale naknade troškova zaposlenima</t>
  </si>
  <si>
    <t xml:space="preserve"> IZVRŠENJE 
01.-06.2024. </t>
  </si>
  <si>
    <t>TEKUĆI PLAN 2025</t>
  </si>
  <si>
    <t xml:space="preserve"> IZVRŠENJE 
1.-06.2025. </t>
  </si>
  <si>
    <t xml:space="preserve">Financijski plan 2025. </t>
  </si>
  <si>
    <t>Tekući plan 2025.</t>
  </si>
  <si>
    <t>Ostale intelektualne usluge</t>
  </si>
  <si>
    <t>Zaštitna odjeća i obuća</t>
  </si>
  <si>
    <t>Materijal za tekuće održavanje</t>
  </si>
  <si>
    <t>K618350</t>
  </si>
  <si>
    <t>Poboljšanje infrastrukture u sustavu socijalne skrbi</t>
  </si>
  <si>
    <t>581 - Mehanizam za oporavak i otpornost</t>
  </si>
  <si>
    <t>Prihodi iz nadležnog prorač. za financiranje rashoda</t>
  </si>
  <si>
    <t>Prihodi iz nadl. prorač. za nefinancijsku imovinu</t>
  </si>
  <si>
    <t>Mehanizam za oporavak i otpornost</t>
  </si>
  <si>
    <t>Opći prihodi</t>
  </si>
  <si>
    <t>T797014</t>
  </si>
  <si>
    <t>Razvoj socijalnih usluga u zajednici</t>
  </si>
  <si>
    <t>NPOO sredstva</t>
  </si>
  <si>
    <t>34</t>
  </si>
  <si>
    <t>Naknade za rad predst. i izvršnih tijela, povjerenstava i sl.</t>
  </si>
  <si>
    <t>Donos VIŠAK PRIHODA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</si>
</sst>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k_n_-;\-* #,##0.00\ _k_n_-;_-* &quot;-&quot;??\ _k_n_-;_-@_-"/>
    <numFmt numFmtId="165" formatCode="0.0"/>
    <numFmt numFmtId="166" formatCode="#,##0.0"/>
    <numFmt numFmtId="167" formatCode="_-* #,##0.00\ [$€-1]_-;\-* #,##0.00\ [$€-1]_-;_-* &quot;-&quot;??\ [$€-1]_-;_-@_-"/>
  </numFmts>
  <fonts count="42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i/>
      <sz val="10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8"/>
      <name val="Calibri"/>
      <family val="2"/>
      <charset val="238"/>
    </font>
    <font>
      <b/>
      <sz val="12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b/>
      <sz val="9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002060"/>
      <name val="Calibri"/>
      <family val="2"/>
    </font>
    <font>
      <b/>
      <sz val="11"/>
      <color rgb="FF002060"/>
      <name val="Calibri"/>
      <family val="2"/>
    </font>
    <font>
      <i/>
      <sz val="12"/>
      <color rgb="FF002060"/>
      <name val="Calibri"/>
      <family val="2"/>
    </font>
    <font>
      <b/>
      <sz val="11"/>
      <color rgb="FF002060"/>
      <name val="Calibri"/>
      <family val="2"/>
      <charset val="238"/>
    </font>
    <font>
      <b/>
      <i/>
      <sz val="11"/>
      <color rgb="FF002060"/>
      <name val="Calibri"/>
      <family val="2"/>
    </font>
    <font>
      <i/>
      <sz val="9"/>
      <color rgb="FF002060"/>
      <name val="Calibri"/>
      <family val="2"/>
    </font>
    <font>
      <i/>
      <sz val="11"/>
      <color rgb="FF002060"/>
      <name val="Calibri"/>
      <family val="2"/>
    </font>
    <font>
      <sz val="11"/>
      <color rgb="FF002060"/>
      <name val="Calibri"/>
      <family val="2"/>
      <charset val="238"/>
    </font>
    <font>
      <b/>
      <i/>
      <sz val="11"/>
      <color rgb="FF002060"/>
      <name val="Calibri"/>
      <family val="2"/>
      <charset val="238"/>
    </font>
    <font>
      <b/>
      <i/>
      <sz val="12"/>
      <color rgb="FF002060"/>
      <name val="Calibri"/>
      <family val="2"/>
      <charset val="238"/>
    </font>
    <font>
      <b/>
      <sz val="12"/>
      <color rgb="FF002060"/>
      <name val="Calibri"/>
      <family val="2"/>
    </font>
    <font>
      <b/>
      <sz val="11"/>
      <color rgb="FF000000"/>
      <name val="Arial"/>
      <family val="2"/>
      <charset val="238"/>
    </font>
    <font>
      <b/>
      <i/>
      <sz val="12"/>
      <color rgb="FF00206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indexed="64"/>
      </top>
      <bottom style="thin">
        <color rgb="FF002060"/>
      </bottom>
      <diagonal/>
    </border>
    <border>
      <left style="thin">
        <color rgb="FF002060"/>
      </left>
      <right style="thin">
        <color indexed="64"/>
      </right>
      <top style="thin">
        <color indexed="64"/>
      </top>
      <bottom style="thin">
        <color rgb="FF002060"/>
      </bottom>
      <diagonal/>
    </border>
    <border>
      <left style="hair">
        <color rgb="FF002060"/>
      </left>
      <right style="hair">
        <color rgb="FF002060"/>
      </right>
      <top/>
      <bottom style="hair">
        <color rgb="FF002060"/>
      </bottom>
      <diagonal/>
    </border>
    <border>
      <left style="hair">
        <color rgb="FF002060"/>
      </left>
      <right/>
      <top/>
      <bottom style="hair">
        <color rgb="FF00206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8">
    <xf numFmtId="0" fontId="0" fillId="0" borderId="0"/>
    <xf numFmtId="0" fontId="6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2" fillId="0" borderId="0"/>
    <xf numFmtId="43" fontId="19" fillId="0" borderId="0" applyFont="0" applyFill="0" applyBorder="0" applyAlignment="0" applyProtection="0"/>
  </cellStyleXfs>
  <cellXfs count="408">
    <xf numFmtId="0" fontId="0" fillId="0" borderId="0" xfId="0"/>
    <xf numFmtId="0" fontId="2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3" fontId="2" fillId="2" borderId="1" xfId="0" applyNumberFormat="1" applyFont="1" applyFill="1" applyBorder="1" applyAlignment="1">
      <alignment horizontal="right"/>
    </xf>
    <xf numFmtId="3" fontId="2" fillId="2" borderId="1" xfId="0" applyNumberFormat="1" applyFont="1" applyFill="1" applyBorder="1" applyAlignment="1">
      <alignment horizontal="right" wrapText="1"/>
    </xf>
    <xf numFmtId="0" fontId="8" fillId="2" borderId="1" xfId="0" applyFont="1" applyFill="1" applyBorder="1" applyAlignment="1">
      <alignment horizontal="left" vertical="center" wrapText="1"/>
    </xf>
    <xf numFmtId="0" fontId="6" fillId="2" borderId="1" xfId="0" quotePrefix="1" applyFont="1" applyFill="1" applyBorder="1" applyAlignment="1">
      <alignment horizontal="left" vertical="center"/>
    </xf>
    <xf numFmtId="0" fontId="7" fillId="2" borderId="1" xfId="0" quotePrefix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7" fillId="2" borderId="1" xfId="0" quotePrefix="1" applyFont="1" applyFill="1" applyBorder="1" applyAlignment="1">
      <alignment horizontal="left" vertical="center" wrapText="1"/>
    </xf>
    <xf numFmtId="0" fontId="8" fillId="2" borderId="1" xfId="0" quotePrefix="1" applyFont="1" applyFill="1" applyBorder="1" applyAlignment="1">
      <alignment horizontal="left" vertical="center"/>
    </xf>
    <xf numFmtId="3" fontId="4" fillId="0" borderId="1" xfId="0" applyNumberFormat="1" applyFont="1" applyBorder="1" applyAlignment="1">
      <alignment horizontal="right"/>
    </xf>
    <xf numFmtId="0" fontId="7" fillId="2" borderId="1" xfId="0" applyFont="1" applyFill="1" applyBorder="1" applyAlignment="1">
      <alignment horizontal="left" vertical="center"/>
    </xf>
    <xf numFmtId="0" fontId="7" fillId="2" borderId="1" xfId="0" quotePrefix="1" applyFont="1" applyFill="1" applyBorder="1" applyAlignment="1">
      <alignment horizontal="left" vertical="center" wrapText="1" indent="1"/>
    </xf>
    <xf numFmtId="0" fontId="7" fillId="2" borderId="1" xfId="0" applyFont="1" applyFill="1" applyBorder="1" applyAlignment="1">
      <alignment horizontal="left" vertical="center" wrapText="1" indent="1"/>
    </xf>
    <xf numFmtId="0" fontId="6" fillId="2" borderId="1" xfId="0" quotePrefix="1" applyFont="1" applyFill="1" applyBorder="1" applyAlignment="1">
      <alignment horizontal="left" vertical="center" wrapText="1"/>
    </xf>
    <xf numFmtId="0" fontId="22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1" xfId="0" quotePrefix="1" applyFont="1" applyBorder="1" applyAlignment="1">
      <alignment horizontal="center" vertical="center" wrapText="1"/>
    </xf>
    <xf numFmtId="0" fontId="0" fillId="0" borderId="1" xfId="0" applyBorder="1"/>
    <xf numFmtId="0" fontId="23" fillId="0" borderId="0" xfId="0" applyFont="1" applyAlignment="1">
      <alignment vertical="top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/>
    </xf>
    <xf numFmtId="3" fontId="4" fillId="2" borderId="1" xfId="0" applyNumberFormat="1" applyFont="1" applyFill="1" applyBorder="1"/>
    <xf numFmtId="0" fontId="4" fillId="3" borderId="1" xfId="0" quotePrefix="1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center" vertical="center" wrapText="1"/>
    </xf>
    <xf numFmtId="0" fontId="0" fillId="3" borderId="0" xfId="0" applyFill="1"/>
    <xf numFmtId="0" fontId="5" fillId="3" borderId="1" xfId="0" applyFont="1" applyFill="1" applyBorder="1" applyAlignment="1">
      <alignment wrapText="1"/>
    </xf>
    <xf numFmtId="3" fontId="3" fillId="3" borderId="1" xfId="0" applyNumberFormat="1" applyFont="1" applyFill="1" applyBorder="1" applyAlignment="1">
      <alignment horizontal="right"/>
    </xf>
    <xf numFmtId="0" fontId="10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" fillId="3" borderId="1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left"/>
    </xf>
    <xf numFmtId="0" fontId="1" fillId="2" borderId="3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/>
    </xf>
    <xf numFmtId="0" fontId="24" fillId="2" borderId="3" xfId="0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4" fontId="2" fillId="2" borderId="1" xfId="0" applyNumberFormat="1" applyFont="1" applyFill="1" applyBorder="1"/>
    <xf numFmtId="4" fontId="2" fillId="2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0" fontId="6" fillId="2" borderId="4" xfId="0" applyFont="1" applyFill="1" applyBorder="1" applyAlignment="1">
      <alignment horizontal="left" vertical="center"/>
    </xf>
    <xf numFmtId="4" fontId="4" fillId="2" borderId="1" xfId="0" applyNumberFormat="1" applyFont="1" applyFill="1" applyBorder="1"/>
    <xf numFmtId="4" fontId="2" fillId="2" borderId="1" xfId="0" applyNumberFormat="1" applyFont="1" applyFill="1" applyBorder="1" applyAlignment="1">
      <alignment horizontal="right" wrapText="1"/>
    </xf>
    <xf numFmtId="0" fontId="6" fillId="4" borderId="1" xfId="0" quotePrefix="1" applyFont="1" applyFill="1" applyBorder="1" applyAlignment="1">
      <alignment horizontal="left" vertical="center"/>
    </xf>
    <xf numFmtId="164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165" fontId="21" fillId="0" borderId="1" xfId="0" applyNumberFormat="1" applyFont="1" applyBorder="1"/>
    <xf numFmtId="4" fontId="0" fillId="0" borderId="1" xfId="0" applyNumberFormat="1" applyBorder="1"/>
    <xf numFmtId="0" fontId="6" fillId="4" borderId="5" xfId="0" applyFont="1" applyFill="1" applyBorder="1" applyAlignment="1">
      <alignment vertical="center"/>
    </xf>
    <xf numFmtId="164" fontId="8" fillId="4" borderId="1" xfId="0" applyNumberFormat="1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horizontal="right"/>
    </xf>
    <xf numFmtId="165" fontId="0" fillId="0" borderId="1" xfId="0" applyNumberFormat="1" applyBorder="1"/>
    <xf numFmtId="0" fontId="8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4" fontId="4" fillId="4" borderId="1" xfId="0" applyNumberFormat="1" applyFont="1" applyFill="1" applyBorder="1" applyAlignment="1">
      <alignment horizontal="right"/>
    </xf>
    <xf numFmtId="0" fontId="8" fillId="4" borderId="1" xfId="0" quotePrefix="1" applyFont="1" applyFill="1" applyBorder="1" applyAlignment="1">
      <alignment horizontal="left" vertical="center"/>
    </xf>
    <xf numFmtId="0" fontId="6" fillId="4" borderId="1" xfId="0" quotePrefix="1" applyFont="1" applyFill="1" applyBorder="1" applyAlignment="1">
      <alignment horizontal="left" vertical="center" wrapText="1"/>
    </xf>
    <xf numFmtId="4" fontId="4" fillId="4" borderId="1" xfId="0" applyNumberFormat="1" applyFont="1" applyFill="1" applyBorder="1"/>
    <xf numFmtId="0" fontId="7" fillId="4" borderId="1" xfId="0" quotePrefix="1" applyFont="1" applyFill="1" applyBorder="1" applyAlignment="1">
      <alignment horizontal="left" vertical="center"/>
    </xf>
    <xf numFmtId="3" fontId="2" fillId="4" borderId="1" xfId="0" applyNumberFormat="1" applyFont="1" applyFill="1" applyBorder="1" applyAlignment="1">
      <alignment horizontal="right"/>
    </xf>
    <xf numFmtId="4" fontId="25" fillId="4" borderId="1" xfId="0" applyNumberFormat="1" applyFont="1" applyFill="1" applyBorder="1"/>
    <xf numFmtId="4" fontId="25" fillId="0" borderId="1" xfId="0" applyNumberFormat="1" applyFont="1" applyBorder="1"/>
    <xf numFmtId="0" fontId="26" fillId="4" borderId="0" xfId="0" applyFont="1" applyFill="1"/>
    <xf numFmtId="0" fontId="26" fillId="4" borderId="1" xfId="0" applyFont="1" applyFill="1" applyBorder="1"/>
    <xf numFmtId="165" fontId="25" fillId="4" borderId="1" xfId="0" applyNumberFormat="1" applyFont="1" applyFill="1" applyBorder="1"/>
    <xf numFmtId="2" fontId="25" fillId="4" borderId="1" xfId="0" applyNumberFormat="1" applyFont="1" applyFill="1" applyBorder="1"/>
    <xf numFmtId="0" fontId="12" fillId="2" borderId="1" xfId="0" quotePrefix="1" applyFont="1" applyFill="1" applyBorder="1" applyAlignment="1">
      <alignment horizontal="left" vertical="center"/>
    </xf>
    <xf numFmtId="0" fontId="8" fillId="4" borderId="1" xfId="0" quotePrefix="1" applyFont="1" applyFill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right"/>
    </xf>
    <xf numFmtId="0" fontId="8" fillId="4" borderId="1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vertical="center" wrapText="1"/>
    </xf>
    <xf numFmtId="0" fontId="26" fillId="0" borderId="1" xfId="0" applyFont="1" applyBorder="1"/>
    <xf numFmtId="165" fontId="26" fillId="0" borderId="1" xfId="0" applyNumberFormat="1" applyFont="1" applyBorder="1"/>
    <xf numFmtId="4" fontId="26" fillId="0" borderId="1" xfId="0" applyNumberFormat="1" applyFont="1" applyBorder="1"/>
    <xf numFmtId="2" fontId="26" fillId="0" borderId="1" xfId="0" applyNumberFormat="1" applyFont="1" applyBorder="1"/>
    <xf numFmtId="1" fontId="26" fillId="0" borderId="1" xfId="0" applyNumberFormat="1" applyFont="1" applyBorder="1"/>
    <xf numFmtId="0" fontId="26" fillId="0" borderId="0" xfId="0" applyFont="1"/>
    <xf numFmtId="165" fontId="25" fillId="0" borderId="1" xfId="0" applyNumberFormat="1" applyFont="1" applyBorder="1"/>
    <xf numFmtId="0" fontId="6" fillId="0" borderId="1" xfId="0" quotePrefix="1" applyFont="1" applyBorder="1" applyAlignment="1">
      <alignment horizontal="left" vertical="center"/>
    </xf>
    <xf numFmtId="4" fontId="2" fillId="0" borderId="1" xfId="0" applyNumberFormat="1" applyFont="1" applyBorder="1" applyAlignment="1">
      <alignment horizontal="right" wrapText="1"/>
    </xf>
    <xf numFmtId="4" fontId="4" fillId="2" borderId="1" xfId="0" applyNumberFormat="1" applyFont="1" applyFill="1" applyBorder="1" applyAlignment="1">
      <alignment horizontal="right" wrapText="1"/>
    </xf>
    <xf numFmtId="4" fontId="4" fillId="4" borderId="1" xfId="0" applyNumberFormat="1" applyFont="1" applyFill="1" applyBorder="1" applyAlignment="1">
      <alignment horizontal="right" wrapText="1"/>
    </xf>
    <xf numFmtId="3" fontId="2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0" fontId="8" fillId="4" borderId="6" xfId="0" applyFont="1" applyFill="1" applyBorder="1" applyAlignment="1">
      <alignment horizontal="left" vertical="center"/>
    </xf>
    <xf numFmtId="164" fontId="8" fillId="4" borderId="1" xfId="0" applyNumberFormat="1" applyFont="1" applyFill="1" applyBorder="1"/>
    <xf numFmtId="164" fontId="6" fillId="0" borderId="1" xfId="0" applyNumberFormat="1" applyFont="1" applyBorder="1"/>
    <xf numFmtId="2" fontId="0" fillId="0" borderId="0" xfId="0" applyNumberFormat="1"/>
    <xf numFmtId="2" fontId="21" fillId="0" borderId="0" xfId="0" applyNumberFormat="1" applyFont="1"/>
    <xf numFmtId="4" fontId="13" fillId="2" borderId="1" xfId="0" applyNumberFormat="1" applyFont="1" applyFill="1" applyBorder="1" applyAlignment="1">
      <alignment horizontal="right" wrapText="1"/>
    </xf>
    <xf numFmtId="0" fontId="12" fillId="2" borderId="1" xfId="0" applyFont="1" applyFill="1" applyBorder="1" applyAlignment="1">
      <alignment horizontal="left" vertical="center" wrapText="1" indent="1"/>
    </xf>
    <xf numFmtId="4" fontId="2" fillId="0" borderId="1" xfId="0" applyNumberFormat="1" applyFont="1" applyBorder="1"/>
    <xf numFmtId="0" fontId="27" fillId="2" borderId="0" xfId="0" applyFont="1" applyFill="1" applyAlignment="1">
      <alignment horizontal="center" vertical="center" wrapText="1"/>
    </xf>
    <xf numFmtId="0" fontId="28" fillId="0" borderId="0" xfId="0" applyFont="1"/>
    <xf numFmtId="0" fontId="28" fillId="0" borderId="0" xfId="0" applyFont="1" applyAlignment="1">
      <alignment vertical="center"/>
    </xf>
    <xf numFmtId="0" fontId="24" fillId="2" borderId="0" xfId="0" applyFont="1" applyFill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165" fontId="21" fillId="0" borderId="0" xfId="0" applyNumberFormat="1" applyFont="1"/>
    <xf numFmtId="0" fontId="6" fillId="2" borderId="0" xfId="0" quotePrefix="1" applyFont="1" applyFill="1" applyAlignment="1">
      <alignment horizontal="left" vertical="center"/>
    </xf>
    <xf numFmtId="0" fontId="6" fillId="2" borderId="0" xfId="0" quotePrefix="1" applyFont="1" applyFill="1" applyAlignment="1">
      <alignment horizontal="left" vertical="center" wrapText="1"/>
    </xf>
    <xf numFmtId="4" fontId="2" fillId="2" borderId="0" xfId="0" applyNumberFormat="1" applyFont="1" applyFill="1" applyAlignment="1">
      <alignment horizontal="right"/>
    </xf>
    <xf numFmtId="4" fontId="26" fillId="0" borderId="0" xfId="0" applyNumberFormat="1" applyFont="1"/>
    <xf numFmtId="165" fontId="26" fillId="0" borderId="0" xfId="0" applyNumberFormat="1" applyFont="1"/>
    <xf numFmtId="166" fontId="4" fillId="0" borderId="1" xfId="0" applyNumberFormat="1" applyFont="1" applyBorder="1" applyAlignment="1">
      <alignment horizontal="right"/>
    </xf>
    <xf numFmtId="166" fontId="4" fillId="4" borderId="1" xfId="0" applyNumberFormat="1" applyFont="1" applyFill="1" applyBorder="1" applyAlignment="1">
      <alignment horizontal="right"/>
    </xf>
    <xf numFmtId="166" fontId="4" fillId="0" borderId="1" xfId="0" applyNumberFormat="1" applyFont="1" applyBorder="1" applyAlignment="1">
      <alignment horizontal="right" wrapText="1"/>
    </xf>
    <xf numFmtId="3" fontId="2" fillId="2" borderId="1" xfId="0" applyNumberFormat="1" applyFont="1" applyFill="1" applyBorder="1" applyAlignment="1">
      <alignment vertical="center"/>
    </xf>
    <xf numFmtId="0" fontId="8" fillId="5" borderId="1" xfId="0" applyFont="1" applyFill="1" applyBorder="1" applyAlignment="1">
      <alignment horizontal="left" vertical="center" wrapText="1"/>
    </xf>
    <xf numFmtId="4" fontId="11" fillId="5" borderId="1" xfId="0" applyNumberFormat="1" applyFont="1" applyFill="1" applyBorder="1" applyAlignment="1">
      <alignment vertical="center" wrapText="1"/>
    </xf>
    <xf numFmtId="165" fontId="21" fillId="5" borderId="1" xfId="0" applyNumberFormat="1" applyFont="1" applyFill="1" applyBorder="1"/>
    <xf numFmtId="4" fontId="17" fillId="5" borderId="1" xfId="0" applyNumberFormat="1" applyFont="1" applyFill="1" applyBorder="1" applyAlignment="1">
      <alignment vertical="center" wrapText="1"/>
    </xf>
    <xf numFmtId="4" fontId="0" fillId="0" borderId="0" xfId="0" applyNumberFormat="1"/>
    <xf numFmtId="0" fontId="21" fillId="2" borderId="0" xfId="0" applyFont="1" applyFill="1" applyAlignment="1">
      <alignment horizontal="center" vertical="center"/>
    </xf>
    <xf numFmtId="4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center" wrapText="1"/>
    </xf>
    <xf numFmtId="167" fontId="4" fillId="0" borderId="0" xfId="0" applyNumberFormat="1" applyFont="1" applyAlignment="1">
      <alignment horizontal="right" vertical="center" wrapText="1"/>
    </xf>
    <xf numFmtId="4" fontId="16" fillId="3" borderId="1" xfId="0" applyNumberFormat="1" applyFont="1" applyFill="1" applyBorder="1" applyAlignment="1">
      <alignment horizontal="center" wrapText="1"/>
    </xf>
    <xf numFmtId="165" fontId="26" fillId="4" borderId="1" xfId="0" applyNumberFormat="1" applyFont="1" applyFill="1" applyBorder="1"/>
    <xf numFmtId="165" fontId="0" fillId="0" borderId="7" xfId="0" applyNumberFormat="1" applyBorder="1"/>
    <xf numFmtId="0" fontId="0" fillId="0" borderId="8" xfId="0" applyBorder="1"/>
    <xf numFmtId="0" fontId="0" fillId="0" borderId="9" xfId="0" applyBorder="1"/>
    <xf numFmtId="164" fontId="8" fillId="0" borderId="1" xfId="0" applyNumberFormat="1" applyFont="1" applyBorder="1"/>
    <xf numFmtId="164" fontId="8" fillId="0" borderId="1" xfId="0" applyNumberFormat="1" applyFont="1" applyBorder="1" applyAlignment="1">
      <alignment vertical="center"/>
    </xf>
    <xf numFmtId="164" fontId="8" fillId="6" borderId="1" xfId="0" applyNumberFormat="1" applyFont="1" applyFill="1" applyBorder="1" applyAlignment="1">
      <alignment vertical="center"/>
    </xf>
    <xf numFmtId="164" fontId="8" fillId="6" borderId="1" xfId="0" applyNumberFormat="1" applyFont="1" applyFill="1" applyBorder="1"/>
    <xf numFmtId="166" fontId="4" fillId="6" borderId="1" xfId="0" applyNumberFormat="1" applyFont="1" applyFill="1" applyBorder="1" applyAlignment="1">
      <alignment horizontal="right"/>
    </xf>
    <xf numFmtId="3" fontId="4" fillId="0" borderId="1" xfId="0" applyNumberFormat="1" applyFont="1" applyBorder="1" applyAlignment="1">
      <alignment horizontal="right" wrapText="1"/>
    </xf>
    <xf numFmtId="4" fontId="4" fillId="0" borderId="1" xfId="0" applyNumberFormat="1" applyFont="1" applyBorder="1" applyAlignment="1">
      <alignment horizontal="center"/>
    </xf>
    <xf numFmtId="4" fontId="4" fillId="3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2" fontId="0" fillId="0" borderId="1" xfId="0" applyNumberFormat="1" applyBorder="1"/>
    <xf numFmtId="4" fontId="4" fillId="4" borderId="1" xfId="0" applyNumberFormat="1" applyFont="1" applyFill="1" applyBorder="1" applyAlignment="1">
      <alignment horizontal="center"/>
    </xf>
    <xf numFmtId="164" fontId="8" fillId="7" borderId="1" xfId="0" applyNumberFormat="1" applyFont="1" applyFill="1" applyBorder="1"/>
    <xf numFmtId="4" fontId="4" fillId="7" borderId="1" xfId="0" applyNumberFormat="1" applyFont="1" applyFill="1" applyBorder="1" applyAlignment="1">
      <alignment horizontal="center"/>
    </xf>
    <xf numFmtId="4" fontId="11" fillId="4" borderId="1" xfId="0" applyNumberFormat="1" applyFont="1" applyFill="1" applyBorder="1" applyAlignment="1">
      <alignment vertical="center" wrapText="1"/>
    </xf>
    <xf numFmtId="0" fontId="8" fillId="7" borderId="1" xfId="0" applyFont="1" applyFill="1" applyBorder="1" applyAlignment="1">
      <alignment horizontal="left" vertical="center" wrapText="1"/>
    </xf>
    <xf numFmtId="4" fontId="11" fillId="7" borderId="1" xfId="0" applyNumberFormat="1" applyFont="1" applyFill="1" applyBorder="1" applyAlignment="1">
      <alignment vertical="center" wrapText="1"/>
    </xf>
    <xf numFmtId="4" fontId="4" fillId="7" borderId="1" xfId="0" applyNumberFormat="1" applyFont="1" applyFill="1" applyBorder="1" applyAlignment="1">
      <alignment horizontal="right" wrapText="1"/>
    </xf>
    <xf numFmtId="4" fontId="2" fillId="4" borderId="1" xfId="0" applyNumberFormat="1" applyFont="1" applyFill="1" applyBorder="1" applyAlignment="1">
      <alignment horizontal="right"/>
    </xf>
    <xf numFmtId="3" fontId="4" fillId="4" borderId="1" xfId="0" applyNumberFormat="1" applyFont="1" applyFill="1" applyBorder="1" applyAlignment="1">
      <alignment horizontal="right" wrapText="1"/>
    </xf>
    <xf numFmtId="3" fontId="29" fillId="0" borderId="0" xfId="5" applyNumberFormat="1" applyFont="1" applyAlignment="1">
      <alignment vertical="center"/>
    </xf>
    <xf numFmtId="0" fontId="29" fillId="0" borderId="0" xfId="5" applyFont="1" applyAlignment="1">
      <alignment horizontal="center" vertical="center"/>
    </xf>
    <xf numFmtId="0" fontId="30" fillId="2" borderId="0" xfId="2" applyFont="1" applyFill="1" applyAlignment="1">
      <alignment horizontal="center" vertical="center" wrapText="1"/>
    </xf>
    <xf numFmtId="3" fontId="31" fillId="0" borderId="0" xfId="5" applyNumberFormat="1" applyFont="1" applyAlignment="1">
      <alignment horizontal="left" vertical="center"/>
    </xf>
    <xf numFmtId="0" fontId="30" fillId="2" borderId="0" xfId="2" applyFont="1" applyFill="1" applyAlignment="1">
      <alignment horizontal="right" vertical="center"/>
    </xf>
    <xf numFmtId="0" fontId="32" fillId="0" borderId="36" xfId="3" applyFont="1" applyBorder="1" applyAlignment="1">
      <alignment horizontal="center" vertical="center"/>
    </xf>
    <xf numFmtId="0" fontId="32" fillId="0" borderId="36" xfId="3" applyFont="1" applyBorder="1" applyAlignment="1">
      <alignment horizontal="center" vertical="center" wrapText="1"/>
    </xf>
    <xf numFmtId="0" fontId="32" fillId="0" borderId="37" xfId="3" applyFont="1" applyBorder="1" applyAlignment="1">
      <alignment horizontal="center" vertical="center"/>
    </xf>
    <xf numFmtId="3" fontId="33" fillId="0" borderId="0" xfId="5" applyNumberFormat="1" applyFont="1" applyAlignment="1">
      <alignment vertical="center"/>
    </xf>
    <xf numFmtId="3" fontId="34" fillId="8" borderId="7" xfId="5" applyNumberFormat="1" applyFont="1" applyFill="1" applyBorder="1" applyAlignment="1">
      <alignment horizontal="center" vertical="center" wrapText="1"/>
    </xf>
    <xf numFmtId="3" fontId="33" fillId="0" borderId="0" xfId="5" applyNumberFormat="1" applyFont="1" applyAlignment="1">
      <alignment horizontal="right" vertical="center"/>
    </xf>
    <xf numFmtId="3" fontId="33" fillId="0" borderId="0" xfId="5" applyNumberFormat="1" applyFont="1" applyAlignment="1">
      <alignment horizontal="center" vertical="center"/>
    </xf>
    <xf numFmtId="4" fontId="35" fillId="2" borderId="16" xfId="4" applyNumberFormat="1" applyFont="1" applyFill="1" applyBorder="1" applyAlignment="1">
      <alignment horizontal="right" vertical="center"/>
    </xf>
    <xf numFmtId="0" fontId="33" fillId="2" borderId="21" xfId="4" applyFont="1" applyFill="1" applyBorder="1" applyAlignment="1">
      <alignment horizontal="center" vertical="center" wrapText="1"/>
    </xf>
    <xf numFmtId="0" fontId="33" fillId="0" borderId="0" xfId="4" applyFont="1" applyAlignment="1">
      <alignment vertical="center" wrapText="1"/>
    </xf>
    <xf numFmtId="4" fontId="33" fillId="0" borderId="0" xfId="4" applyNumberFormat="1" applyFont="1" applyAlignment="1">
      <alignment horizontal="right" vertical="center"/>
    </xf>
    <xf numFmtId="3" fontId="30" fillId="0" borderId="0" xfId="5" applyNumberFormat="1" applyFont="1" applyAlignment="1">
      <alignment vertical="center"/>
    </xf>
    <xf numFmtId="0" fontId="29" fillId="0" borderId="11" xfId="1" applyFont="1" applyBorder="1" applyAlignment="1">
      <alignment horizontal="right" vertical="center"/>
    </xf>
    <xf numFmtId="0" fontId="29" fillId="0" borderId="12" xfId="1" applyFont="1" applyBorder="1" applyAlignment="1">
      <alignment horizontal="left" vertical="center" wrapText="1"/>
    </xf>
    <xf numFmtId="4" fontId="29" fillId="8" borderId="23" xfId="5" applyNumberFormat="1" applyFont="1" applyFill="1" applyBorder="1" applyAlignment="1">
      <alignment horizontal="right" vertical="center"/>
    </xf>
    <xf numFmtId="4" fontId="36" fillId="2" borderId="13" xfId="4" applyNumberFormat="1" applyFont="1" applyFill="1" applyBorder="1" applyAlignment="1">
      <alignment horizontal="right" vertical="center"/>
    </xf>
    <xf numFmtId="0" fontId="29" fillId="0" borderId="14" xfId="1" applyFont="1" applyBorder="1" applyAlignment="1">
      <alignment horizontal="right" vertical="center"/>
    </xf>
    <xf numFmtId="0" fontId="29" fillId="0" borderId="15" xfId="1" applyFont="1" applyBorder="1" applyAlignment="1">
      <alignment horizontal="left" vertical="center" wrapText="1"/>
    </xf>
    <xf numFmtId="4" fontId="29" fillId="0" borderId="15" xfId="5" applyNumberFormat="1" applyFont="1" applyBorder="1" applyAlignment="1">
      <alignment horizontal="right" vertical="center"/>
    </xf>
    <xf numFmtId="4" fontId="29" fillId="8" borderId="24" xfId="5" applyNumberFormat="1" applyFont="1" applyFill="1" applyBorder="1" applyAlignment="1">
      <alignment horizontal="right" vertical="center"/>
    </xf>
    <xf numFmtId="49" fontId="29" fillId="0" borderId="14" xfId="5" applyNumberFormat="1" applyFont="1" applyBorder="1" applyAlignment="1">
      <alignment horizontal="right" vertical="center" wrapText="1"/>
    </xf>
    <xf numFmtId="3" fontId="29" fillId="0" borderId="15" xfId="5" applyNumberFormat="1" applyFont="1" applyBorder="1" applyAlignment="1">
      <alignment horizontal="left" vertical="center" wrapText="1"/>
    </xf>
    <xf numFmtId="49" fontId="29" fillId="0" borderId="17" xfId="5" applyNumberFormat="1" applyFont="1" applyBorder="1" applyAlignment="1">
      <alignment horizontal="right" vertical="center"/>
    </xf>
    <xf numFmtId="3" fontId="29" fillId="0" borderId="18" xfId="5" applyNumberFormat="1" applyFont="1" applyBorder="1" applyAlignment="1">
      <alignment vertical="center"/>
    </xf>
    <xf numFmtId="4" fontId="36" fillId="8" borderId="25" xfId="5" applyNumberFormat="1" applyFont="1" applyFill="1" applyBorder="1" applyAlignment="1">
      <alignment horizontal="right" vertical="center"/>
    </xf>
    <xf numFmtId="4" fontId="35" fillId="8" borderId="25" xfId="5" applyNumberFormat="1" applyFont="1" applyFill="1" applyBorder="1" applyAlignment="1">
      <alignment horizontal="right" vertical="center"/>
    </xf>
    <xf numFmtId="4" fontId="36" fillId="2" borderId="22" xfId="4" applyNumberFormat="1" applyFont="1" applyFill="1" applyBorder="1" applyAlignment="1">
      <alignment horizontal="right" vertical="center"/>
    </xf>
    <xf numFmtId="3" fontId="29" fillId="0" borderId="15" xfId="1" applyNumberFormat="1" applyFont="1" applyBorder="1" applyAlignment="1">
      <alignment horizontal="left" vertical="center" wrapText="1"/>
    </xf>
    <xf numFmtId="49" fontId="29" fillId="0" borderId="14" xfId="5" applyNumberFormat="1" applyFont="1" applyBorder="1" applyAlignment="1">
      <alignment horizontal="right" vertical="center"/>
    </xf>
    <xf numFmtId="3" fontId="29" fillId="0" borderId="15" xfId="5" applyNumberFormat="1" applyFont="1" applyBorder="1" applyAlignment="1">
      <alignment horizontal="left" vertical="center"/>
    </xf>
    <xf numFmtId="4" fontId="36" fillId="0" borderId="15" xfId="5" applyNumberFormat="1" applyFont="1" applyBorder="1" applyAlignment="1">
      <alignment horizontal="right" vertical="center"/>
    </xf>
    <xf numFmtId="4" fontId="36" fillId="8" borderId="24" xfId="5" applyNumberFormat="1" applyFont="1" applyFill="1" applyBorder="1" applyAlignment="1">
      <alignment horizontal="right" vertical="center"/>
    </xf>
    <xf numFmtId="4" fontId="35" fillId="8" borderId="24" xfId="5" applyNumberFormat="1" applyFont="1" applyFill="1" applyBorder="1" applyAlignment="1">
      <alignment horizontal="right" vertical="center"/>
    </xf>
    <xf numFmtId="4" fontId="36" fillId="8" borderId="15" xfId="5" applyNumberFormat="1" applyFont="1" applyFill="1" applyBorder="1" applyAlignment="1">
      <alignment horizontal="right" vertical="center"/>
    </xf>
    <xf numFmtId="4" fontId="29" fillId="8" borderId="15" xfId="5" applyNumberFormat="1" applyFont="1" applyFill="1" applyBorder="1" applyAlignment="1">
      <alignment horizontal="right" vertical="center"/>
    </xf>
    <xf numFmtId="4" fontId="29" fillId="8" borderId="18" xfId="5" applyNumberFormat="1" applyFont="1" applyFill="1" applyBorder="1" applyAlignment="1">
      <alignment horizontal="right" vertical="center"/>
    </xf>
    <xf numFmtId="4" fontId="29" fillId="8" borderId="25" xfId="5" applyNumberFormat="1" applyFont="1" applyFill="1" applyBorder="1" applyAlignment="1">
      <alignment horizontal="right" vertical="center"/>
    </xf>
    <xf numFmtId="49" fontId="29" fillId="0" borderId="11" xfId="5" applyNumberFormat="1" applyFont="1" applyBorder="1" applyAlignment="1">
      <alignment horizontal="right" vertical="center"/>
    </xf>
    <xf numFmtId="3" fontId="29" fillId="0" borderId="12" xfId="5" applyNumberFormat="1" applyFont="1" applyBorder="1" applyAlignment="1">
      <alignment vertical="center"/>
    </xf>
    <xf numFmtId="4" fontId="29" fillId="8" borderId="12" xfId="5" applyNumberFormat="1" applyFont="1" applyFill="1" applyBorder="1" applyAlignment="1">
      <alignment horizontal="right" vertical="center"/>
    </xf>
    <xf numFmtId="0" fontId="29" fillId="8" borderId="18" xfId="5" applyFont="1" applyFill="1" applyBorder="1" applyAlignment="1">
      <alignment horizontal="left" vertical="center" wrapText="1"/>
    </xf>
    <xf numFmtId="4" fontId="30" fillId="9" borderId="27" xfId="5" applyNumberFormat="1" applyFont="1" applyFill="1" applyBorder="1" applyAlignment="1">
      <alignment horizontal="right" vertical="center" wrapText="1"/>
    </xf>
    <xf numFmtId="3" fontId="33" fillId="9" borderId="10" xfId="5" applyNumberFormat="1" applyFont="1" applyFill="1" applyBorder="1" applyAlignment="1">
      <alignment horizontal="left" vertical="center" wrapText="1"/>
    </xf>
    <xf numFmtId="4" fontId="30" fillId="9" borderId="10" xfId="5" applyNumberFormat="1" applyFont="1" applyFill="1" applyBorder="1" applyAlignment="1">
      <alignment horizontal="right" vertical="center" wrapText="1"/>
    </xf>
    <xf numFmtId="3" fontId="29" fillId="0" borderId="15" xfId="5" applyNumberFormat="1" applyFont="1" applyBorder="1" applyAlignment="1">
      <alignment vertical="center"/>
    </xf>
    <xf numFmtId="4" fontId="35" fillId="0" borderId="15" xfId="5" applyNumberFormat="1" applyFont="1" applyBorder="1" applyAlignment="1">
      <alignment horizontal="right" vertical="center"/>
    </xf>
    <xf numFmtId="4" fontId="35" fillId="0" borderId="31" xfId="4" applyNumberFormat="1" applyFont="1" applyBorder="1" applyAlignment="1">
      <alignment horizontal="right" vertical="center"/>
    </xf>
    <xf numFmtId="0" fontId="33" fillId="10" borderId="14" xfId="5" applyFont="1" applyFill="1" applyBorder="1" applyAlignment="1">
      <alignment horizontal="center" vertical="center"/>
    </xf>
    <xf numFmtId="0" fontId="33" fillId="10" borderId="15" xfId="5" applyFont="1" applyFill="1" applyBorder="1" applyAlignment="1">
      <alignment horizontal="left" vertical="center" wrapText="1"/>
    </xf>
    <xf numFmtId="4" fontId="33" fillId="11" borderId="24" xfId="5" applyNumberFormat="1" applyFont="1" applyFill="1" applyBorder="1" applyAlignment="1">
      <alignment horizontal="right" vertical="center"/>
    </xf>
    <xf numFmtId="4" fontId="32" fillId="10" borderId="16" xfId="4" applyNumberFormat="1" applyFont="1" applyFill="1" applyBorder="1" applyAlignment="1">
      <alignment horizontal="right" vertical="center"/>
    </xf>
    <xf numFmtId="0" fontId="33" fillId="0" borderId="18" xfId="5" applyFont="1" applyBorder="1" applyAlignment="1">
      <alignment horizontal="left" vertical="center" wrapText="1"/>
    </xf>
    <xf numFmtId="4" fontId="33" fillId="8" borderId="24" xfId="5" applyNumberFormat="1" applyFont="1" applyFill="1" applyBorder="1" applyAlignment="1">
      <alignment horizontal="right" vertical="center"/>
    </xf>
    <xf numFmtId="4" fontId="36" fillId="2" borderId="16" xfId="4" applyNumberFormat="1" applyFont="1" applyFill="1" applyBorder="1" applyAlignment="1">
      <alignment horizontal="right" vertical="center"/>
    </xf>
    <xf numFmtId="0" fontId="29" fillId="0" borderId="17" xfId="5" applyFont="1" applyBorder="1" applyAlignment="1">
      <alignment horizontal="right" vertical="center"/>
    </xf>
    <xf numFmtId="0" fontId="36" fillId="0" borderId="18" xfId="5" applyFont="1" applyBorder="1" applyAlignment="1">
      <alignment horizontal="left" vertical="center" wrapText="1"/>
    </xf>
    <xf numFmtId="4" fontId="29" fillId="2" borderId="16" xfId="4" applyNumberFormat="1" applyFont="1" applyFill="1" applyBorder="1" applyAlignment="1">
      <alignment horizontal="right" vertical="center"/>
    </xf>
    <xf numFmtId="3" fontId="33" fillId="0" borderId="0" xfId="5" applyNumberFormat="1" applyFont="1" applyAlignment="1">
      <alignment horizontal="center" vertical="center" wrapText="1"/>
    </xf>
    <xf numFmtId="3" fontId="29" fillId="0" borderId="25" xfId="5" applyNumberFormat="1" applyFont="1" applyBorder="1" applyAlignment="1">
      <alignment vertical="center"/>
    </xf>
    <xf numFmtId="4" fontId="35" fillId="0" borderId="24" xfId="5" applyNumberFormat="1" applyFont="1" applyBorder="1" applyAlignment="1">
      <alignment horizontal="right" vertical="center"/>
    </xf>
    <xf numFmtId="0" fontId="29" fillId="0" borderId="14" xfId="5" applyFont="1" applyBorder="1" applyAlignment="1">
      <alignment horizontal="right" vertical="center"/>
    </xf>
    <xf numFmtId="0" fontId="36" fillId="0" borderId="17" xfId="5" applyFont="1" applyBorder="1" applyAlignment="1">
      <alignment horizontal="center" vertical="center"/>
    </xf>
    <xf numFmtId="4" fontId="29" fillId="8" borderId="32" xfId="5" applyNumberFormat="1" applyFont="1" applyFill="1" applyBorder="1" applyAlignment="1">
      <alignment horizontal="right" vertical="center"/>
    </xf>
    <xf numFmtId="4" fontId="35" fillId="0" borderId="0" xfId="4" applyNumberFormat="1" applyFont="1" applyAlignment="1">
      <alignment horizontal="right" vertical="center"/>
    </xf>
    <xf numFmtId="4" fontId="35" fillId="0" borderId="0" xfId="5" applyNumberFormat="1" applyFont="1" applyAlignment="1">
      <alignment horizontal="right" vertical="center"/>
    </xf>
    <xf numFmtId="4" fontId="36" fillId="0" borderId="0" xfId="4" applyNumberFormat="1" applyFont="1" applyAlignment="1">
      <alignment horizontal="right" vertical="center" wrapText="1"/>
    </xf>
    <xf numFmtId="0" fontId="18" fillId="3" borderId="1" xfId="0" applyFont="1" applyFill="1" applyBorder="1" applyAlignment="1">
      <alignment horizontal="center" vertical="center" wrapText="1"/>
    </xf>
    <xf numFmtId="4" fontId="32" fillId="8" borderId="24" xfId="5" applyNumberFormat="1" applyFont="1" applyFill="1" applyBorder="1" applyAlignment="1">
      <alignment horizontal="right" vertical="center"/>
    </xf>
    <xf numFmtId="4" fontId="32" fillId="0" borderId="0" xfId="5" applyNumberFormat="1" applyFont="1" applyAlignment="1">
      <alignment horizontal="right" vertical="center"/>
    </xf>
    <xf numFmtId="4" fontId="21" fillId="0" borderId="1" xfId="0" applyNumberFormat="1" applyFont="1" applyBorder="1"/>
    <xf numFmtId="4" fontId="30" fillId="12" borderId="27" xfId="5" applyNumberFormat="1" applyFont="1" applyFill="1" applyBorder="1" applyAlignment="1">
      <alignment horizontal="right" vertical="center" wrapText="1"/>
    </xf>
    <xf numFmtId="0" fontId="36" fillId="0" borderId="11" xfId="4" applyFont="1" applyBorder="1" applyAlignment="1">
      <alignment horizontal="center" vertical="center"/>
    </xf>
    <xf numFmtId="0" fontId="36" fillId="0" borderId="23" xfId="4" quotePrefix="1" applyFont="1" applyBorder="1" applyAlignment="1">
      <alignment horizontal="left" vertical="center" wrapText="1"/>
    </xf>
    <xf numFmtId="4" fontId="36" fillId="0" borderId="0" xfId="4" applyNumberFormat="1" applyFont="1" applyAlignment="1">
      <alignment horizontal="right" vertical="center"/>
    </xf>
    <xf numFmtId="4" fontId="36" fillId="0" borderId="0" xfId="5" applyNumberFormat="1" applyFont="1" applyAlignment="1">
      <alignment vertical="center"/>
    </xf>
    <xf numFmtId="0" fontId="36" fillId="0" borderId="14" xfId="4" applyFont="1" applyBorder="1" applyAlignment="1">
      <alignment horizontal="center" vertical="center"/>
    </xf>
    <xf numFmtId="0" fontId="36" fillId="0" borderId="24" xfId="4" applyFont="1" applyBorder="1" applyAlignment="1">
      <alignment horizontal="left" vertical="center" wrapText="1"/>
    </xf>
    <xf numFmtId="0" fontId="36" fillId="0" borderId="17" xfId="4" applyFont="1" applyBorder="1" applyAlignment="1">
      <alignment horizontal="center" vertical="center"/>
    </xf>
    <xf numFmtId="0" fontId="36" fillId="0" borderId="25" xfId="4" applyFont="1" applyBorder="1" applyAlignment="1">
      <alignment horizontal="left" vertical="center" wrapText="1"/>
    </xf>
    <xf numFmtId="3" fontId="36" fillId="0" borderId="0" xfId="5" applyNumberFormat="1" applyFont="1" applyAlignment="1">
      <alignment vertical="center"/>
    </xf>
    <xf numFmtId="0" fontId="36" fillId="2" borderId="19" xfId="4" applyFont="1" applyFill="1" applyBorder="1" applyAlignment="1">
      <alignment horizontal="center" vertical="center" wrapText="1"/>
    </xf>
    <xf numFmtId="0" fontId="36" fillId="0" borderId="20" xfId="4" applyFont="1" applyBorder="1" applyAlignment="1">
      <alignment vertical="center" wrapText="1"/>
    </xf>
    <xf numFmtId="4" fontId="30" fillId="6" borderId="6" xfId="5" applyNumberFormat="1" applyFont="1" applyFill="1" applyBorder="1" applyAlignment="1">
      <alignment vertical="center"/>
    </xf>
    <xf numFmtId="0" fontId="32" fillId="8" borderId="27" xfId="5" applyFont="1" applyFill="1" applyBorder="1" applyAlignment="1">
      <alignment horizontal="left" vertical="center" wrapText="1"/>
    </xf>
    <xf numFmtId="3" fontId="30" fillId="8" borderId="27" xfId="5" applyNumberFormat="1" applyFont="1" applyFill="1" applyBorder="1" applyAlignment="1">
      <alignment horizontal="center" vertical="center" wrapText="1"/>
    </xf>
    <xf numFmtId="4" fontId="33" fillId="9" borderId="5" xfId="5" applyNumberFormat="1" applyFont="1" applyFill="1" applyBorder="1" applyAlignment="1">
      <alignment horizontal="right" vertical="center"/>
    </xf>
    <xf numFmtId="0" fontId="32" fillId="4" borderId="2" xfId="4" applyFont="1" applyFill="1" applyBorder="1" applyAlignment="1">
      <alignment vertical="center"/>
    </xf>
    <xf numFmtId="4" fontId="32" fillId="0" borderId="41" xfId="5" applyNumberFormat="1" applyFont="1" applyBorder="1" applyAlignment="1">
      <alignment horizontal="right" vertical="center"/>
    </xf>
    <xf numFmtId="4" fontId="32" fillId="11" borderId="15" xfId="5" applyNumberFormat="1" applyFont="1" applyFill="1" applyBorder="1" applyAlignment="1">
      <alignment horizontal="right" vertical="center"/>
    </xf>
    <xf numFmtId="4" fontId="32" fillId="8" borderId="15" xfId="5" applyNumberFormat="1" applyFont="1" applyFill="1" applyBorder="1" applyAlignment="1">
      <alignment horizontal="right" vertical="center"/>
    </xf>
    <xf numFmtId="3" fontId="39" fillId="12" borderId="1" xfId="5" applyNumberFormat="1" applyFont="1" applyFill="1" applyBorder="1" applyAlignment="1">
      <alignment horizontal="left" vertical="center"/>
    </xf>
    <xf numFmtId="4" fontId="30" fillId="6" borderId="1" xfId="4" applyNumberFormat="1" applyFont="1" applyFill="1" applyBorder="1" applyAlignment="1">
      <alignment horizontal="right" vertical="center"/>
    </xf>
    <xf numFmtId="4" fontId="36" fillId="0" borderId="24" xfId="5" applyNumberFormat="1" applyFont="1" applyBorder="1" applyAlignment="1">
      <alignment horizontal="right" vertical="center"/>
    </xf>
    <xf numFmtId="0" fontId="32" fillId="10" borderId="14" xfId="5" applyFont="1" applyFill="1" applyBorder="1" applyAlignment="1">
      <alignment horizontal="center" vertical="center"/>
    </xf>
    <xf numFmtId="49" fontId="32" fillId="0" borderId="14" xfId="5" applyNumberFormat="1" applyFont="1" applyBorder="1" applyAlignment="1">
      <alignment horizontal="center" vertical="center"/>
    </xf>
    <xf numFmtId="3" fontId="39" fillId="6" borderId="1" xfId="5" applyNumberFormat="1" applyFont="1" applyFill="1" applyBorder="1" applyAlignment="1">
      <alignment horizontal="left" vertical="center"/>
    </xf>
    <xf numFmtId="4" fontId="32" fillId="11" borderId="24" xfId="5" applyNumberFormat="1" applyFont="1" applyFill="1" applyBorder="1" applyAlignment="1">
      <alignment horizontal="right" vertical="center"/>
    </xf>
    <xf numFmtId="0" fontId="32" fillId="0" borderId="11" xfId="5" applyFont="1" applyBorder="1" applyAlignment="1">
      <alignment horizontal="center" vertical="center"/>
    </xf>
    <xf numFmtId="0" fontId="32" fillId="0" borderId="12" xfId="5" applyFont="1" applyBorder="1" applyAlignment="1">
      <alignment horizontal="left" vertical="center" wrapText="1"/>
    </xf>
    <xf numFmtId="4" fontId="32" fillId="0" borderId="23" xfId="5" applyNumberFormat="1" applyFont="1" applyBorder="1" applyAlignment="1">
      <alignment horizontal="right" vertical="center"/>
    </xf>
    <xf numFmtId="4" fontId="32" fillId="0" borderId="13" xfId="4" applyNumberFormat="1" applyFont="1" applyBorder="1" applyAlignment="1">
      <alignment horizontal="right" vertical="center"/>
    </xf>
    <xf numFmtId="3" fontId="32" fillId="0" borderId="15" xfId="5" applyNumberFormat="1" applyFont="1" applyBorder="1" applyAlignment="1">
      <alignment horizontal="left" vertical="center"/>
    </xf>
    <xf numFmtId="4" fontId="32" fillId="0" borderId="15" xfId="5" applyNumberFormat="1" applyFont="1" applyBorder="1" applyAlignment="1">
      <alignment horizontal="right" vertical="center"/>
    </xf>
    <xf numFmtId="4" fontId="32" fillId="0" borderId="24" xfId="5" applyNumberFormat="1" applyFont="1" applyBorder="1" applyAlignment="1">
      <alignment horizontal="right" vertical="center"/>
    </xf>
    <xf numFmtId="49" fontId="37" fillId="0" borderId="14" xfId="5" applyNumberFormat="1" applyFont="1" applyBorder="1" applyAlignment="1">
      <alignment horizontal="center"/>
    </xf>
    <xf numFmtId="3" fontId="37" fillId="0" borderId="15" xfId="5" applyNumberFormat="1" applyFont="1" applyBorder="1" applyAlignment="1">
      <alignment horizontal="left" vertical="center"/>
    </xf>
    <xf numFmtId="4" fontId="29" fillId="0" borderId="24" xfId="5" applyNumberFormat="1" applyFont="1" applyBorder="1" applyAlignment="1">
      <alignment horizontal="right" vertical="center"/>
    </xf>
    <xf numFmtId="3" fontId="29" fillId="0" borderId="12" xfId="1" applyNumberFormat="1" applyFont="1" applyBorder="1" applyAlignment="1">
      <alignment horizontal="left" vertical="center" wrapText="1"/>
    </xf>
    <xf numFmtId="0" fontId="32" fillId="0" borderId="14" xfId="5" applyFont="1" applyBorder="1" applyAlignment="1">
      <alignment horizontal="center" vertical="center"/>
    </xf>
    <xf numFmtId="0" fontId="32" fillId="0" borderId="15" xfId="5" applyFont="1" applyBorder="1" applyAlignment="1">
      <alignment horizontal="left" vertical="center" wrapText="1"/>
    </xf>
    <xf numFmtId="4" fontId="32" fillId="0" borderId="16" xfId="4" applyNumberFormat="1" applyFont="1" applyBorder="1" applyAlignment="1">
      <alignment horizontal="right" vertical="center"/>
    </xf>
    <xf numFmtId="4" fontId="35" fillId="8" borderId="23" xfId="5" applyNumberFormat="1" applyFont="1" applyFill="1" applyBorder="1" applyAlignment="1">
      <alignment horizontal="right" vertical="center"/>
    </xf>
    <xf numFmtId="0" fontId="32" fillId="0" borderId="28" xfId="5" applyFont="1" applyBorder="1" applyAlignment="1">
      <alignment horizontal="right" vertical="center"/>
    </xf>
    <xf numFmtId="3" fontId="32" fillId="0" borderId="29" xfId="5" applyNumberFormat="1" applyFont="1" applyBorder="1" applyAlignment="1">
      <alignment vertical="center"/>
    </xf>
    <xf numFmtId="4" fontId="29" fillId="8" borderId="29" xfId="5" applyNumberFormat="1" applyFont="1" applyFill="1" applyBorder="1" applyAlignment="1">
      <alignment horizontal="right" vertical="center"/>
    </xf>
    <xf numFmtId="4" fontId="29" fillId="8" borderId="41" xfId="5" applyNumberFormat="1" applyFont="1" applyFill="1" applyBorder="1" applyAlignment="1">
      <alignment horizontal="right" vertical="center"/>
    </xf>
    <xf numFmtId="4" fontId="29" fillId="2" borderId="42" xfId="4" applyNumberFormat="1" applyFont="1" applyFill="1" applyBorder="1" applyAlignment="1">
      <alignment horizontal="right" vertical="center"/>
    </xf>
    <xf numFmtId="0" fontId="32" fillId="6" borderId="3" xfId="4" applyFont="1" applyFill="1" applyBorder="1" applyAlignment="1">
      <alignment horizontal="left" vertical="center" wrapText="1"/>
    </xf>
    <xf numFmtId="4" fontId="30" fillId="6" borderId="3" xfId="5" applyNumberFormat="1" applyFont="1" applyFill="1" applyBorder="1" applyAlignment="1">
      <alignment vertical="center"/>
    </xf>
    <xf numFmtId="4" fontId="30" fillId="12" borderId="3" xfId="5" applyNumberFormat="1" applyFont="1" applyFill="1" applyBorder="1" applyAlignment="1">
      <alignment horizontal="right" vertical="center" wrapText="1"/>
    </xf>
    <xf numFmtId="3" fontId="29" fillId="0" borderId="43" xfId="5" applyNumberFormat="1" applyFont="1" applyBorder="1" applyAlignment="1">
      <alignment vertical="center"/>
    </xf>
    <xf numFmtId="4" fontId="29" fillId="8" borderId="43" xfId="5" applyNumberFormat="1" applyFont="1" applyFill="1" applyBorder="1" applyAlignment="1">
      <alignment horizontal="right" vertical="center"/>
    </xf>
    <xf numFmtId="0" fontId="41" fillId="13" borderId="27" xfId="5" applyFont="1" applyFill="1" applyBorder="1" applyAlignment="1">
      <alignment horizontal="left" vertical="center"/>
    </xf>
    <xf numFmtId="0" fontId="33" fillId="13" borderId="27" xfId="5" applyFont="1" applyFill="1" applyBorder="1" applyAlignment="1">
      <alignment horizontal="left" vertical="center" wrapText="1"/>
    </xf>
    <xf numFmtId="0" fontId="32" fillId="14" borderId="27" xfId="5" applyFont="1" applyFill="1" applyBorder="1" applyAlignment="1">
      <alignment horizontal="left" vertical="center" wrapText="1"/>
    </xf>
    <xf numFmtId="0" fontId="32" fillId="13" borderId="27" xfId="5" applyFont="1" applyFill="1" applyBorder="1" applyAlignment="1">
      <alignment horizontal="left" vertical="center" wrapText="1"/>
    </xf>
    <xf numFmtId="3" fontId="30" fillId="12" borderId="8" xfId="5" applyNumberFormat="1" applyFont="1" applyFill="1" applyBorder="1" applyAlignment="1">
      <alignment horizontal="left" vertical="center"/>
    </xf>
    <xf numFmtId="4" fontId="30" fillId="6" borderId="8" xfId="5" applyNumberFormat="1" applyFont="1" applyFill="1" applyBorder="1" applyAlignment="1">
      <alignment vertical="center"/>
    </xf>
    <xf numFmtId="4" fontId="30" fillId="6" borderId="35" xfId="5" applyNumberFormat="1" applyFont="1" applyFill="1" applyBorder="1" applyAlignment="1">
      <alignment vertical="center"/>
    </xf>
    <xf numFmtId="4" fontId="33" fillId="0" borderId="39" xfId="5" applyNumberFormat="1" applyFont="1" applyBorder="1" applyAlignment="1">
      <alignment horizontal="right" vertical="center"/>
    </xf>
    <xf numFmtId="4" fontId="32" fillId="0" borderId="39" xfId="5" applyNumberFormat="1" applyFont="1" applyBorder="1" applyAlignment="1">
      <alignment horizontal="right" vertical="center"/>
    </xf>
    <xf numFmtId="3" fontId="32" fillId="0" borderId="15" xfId="5" applyNumberFormat="1" applyFont="1" applyBorder="1" applyAlignment="1">
      <alignment vertical="center"/>
    </xf>
    <xf numFmtId="4" fontId="32" fillId="0" borderId="31" xfId="4" applyNumberFormat="1" applyFont="1" applyBorder="1" applyAlignment="1">
      <alignment horizontal="right" vertical="center"/>
    </xf>
    <xf numFmtId="4" fontId="32" fillId="2" borderId="13" xfId="4" applyNumberFormat="1" applyFont="1" applyFill="1" applyBorder="1" applyAlignment="1">
      <alignment horizontal="right" vertical="center"/>
    </xf>
    <xf numFmtId="3" fontId="39" fillId="12" borderId="34" xfId="5" applyNumberFormat="1" applyFont="1" applyFill="1" applyBorder="1" applyAlignment="1">
      <alignment horizontal="left" vertical="center"/>
    </xf>
    <xf numFmtId="4" fontId="30" fillId="6" borderId="34" xfId="5" applyNumberFormat="1" applyFont="1" applyFill="1" applyBorder="1" applyAlignment="1">
      <alignment vertical="center"/>
    </xf>
    <xf numFmtId="4" fontId="30" fillId="6" borderId="44" xfId="5" applyNumberFormat="1" applyFont="1" applyFill="1" applyBorder="1" applyAlignment="1">
      <alignment vertical="center"/>
    </xf>
    <xf numFmtId="4" fontId="30" fillId="6" borderId="34" xfId="4" applyNumberFormat="1" applyFont="1" applyFill="1" applyBorder="1" applyAlignment="1">
      <alignment horizontal="right" vertical="center"/>
    </xf>
    <xf numFmtId="0" fontId="32" fillId="0" borderId="18" xfId="5" applyFont="1" applyBorder="1" applyAlignment="1">
      <alignment horizontal="left" vertical="center" wrapText="1"/>
    </xf>
    <xf numFmtId="4" fontId="32" fillId="2" borderId="16" xfId="4" applyNumberFormat="1" applyFont="1" applyFill="1" applyBorder="1" applyAlignment="1">
      <alignment horizontal="right" vertical="center"/>
    </xf>
    <xf numFmtId="4" fontId="37" fillId="8" borderId="24" xfId="5" applyNumberFormat="1" applyFont="1" applyFill="1" applyBorder="1" applyAlignment="1">
      <alignment horizontal="right" vertical="center"/>
    </xf>
    <xf numFmtId="4" fontId="32" fillId="0" borderId="38" xfId="5" applyNumberFormat="1" applyFont="1" applyBorder="1" applyAlignment="1">
      <alignment horizontal="right" vertical="center"/>
    </xf>
    <xf numFmtId="4" fontId="36" fillId="0" borderId="45" xfId="5" applyNumberFormat="1" applyFont="1" applyBorder="1" applyAlignment="1">
      <alignment horizontal="right" vertical="center"/>
    </xf>
    <xf numFmtId="4" fontId="29" fillId="8" borderId="46" xfId="5" applyNumberFormat="1" applyFont="1" applyFill="1" applyBorder="1" applyAlignment="1">
      <alignment horizontal="right" vertical="center"/>
    </xf>
    <xf numFmtId="4" fontId="36" fillId="2" borderId="47" xfId="4" applyNumberFormat="1" applyFont="1" applyFill="1" applyBorder="1" applyAlignment="1">
      <alignment horizontal="right" vertical="center"/>
    </xf>
    <xf numFmtId="4" fontId="32" fillId="8" borderId="46" xfId="5" applyNumberFormat="1" applyFont="1" applyFill="1" applyBorder="1" applyAlignment="1">
      <alignment horizontal="right" vertical="center"/>
    </xf>
    <xf numFmtId="0" fontId="32" fillId="8" borderId="48" xfId="5" applyFont="1" applyFill="1" applyBorder="1" applyAlignment="1">
      <alignment horizontal="left" vertical="center" wrapText="1"/>
    </xf>
    <xf numFmtId="3" fontId="30" fillId="8" borderId="49" xfId="5" applyNumberFormat="1" applyFont="1" applyFill="1" applyBorder="1" applyAlignment="1">
      <alignment horizontal="center" vertical="center" wrapText="1"/>
    </xf>
    <xf numFmtId="0" fontId="32" fillId="9" borderId="6" xfId="5" applyFont="1" applyFill="1" applyBorder="1" applyAlignment="1">
      <alignment horizontal="center" vertical="center"/>
    </xf>
    <xf numFmtId="4" fontId="32" fillId="9" borderId="2" xfId="5" applyNumberFormat="1" applyFont="1" applyFill="1" applyBorder="1" applyAlignment="1">
      <alignment horizontal="right" vertical="center"/>
    </xf>
    <xf numFmtId="3" fontId="33" fillId="0" borderId="50" xfId="5" applyNumberFormat="1" applyFont="1" applyBorder="1" applyAlignment="1">
      <alignment vertical="center"/>
    </xf>
    <xf numFmtId="0" fontId="39" fillId="13" borderId="48" xfId="7" applyNumberFormat="1" applyFont="1" applyFill="1" applyBorder="1" applyAlignment="1">
      <alignment horizontal="left" vertical="center"/>
    </xf>
    <xf numFmtId="4" fontId="35" fillId="6" borderId="49" xfId="4" applyNumberFormat="1" applyFont="1" applyFill="1" applyBorder="1" applyAlignment="1">
      <alignment horizontal="right" vertical="center"/>
    </xf>
    <xf numFmtId="4" fontId="30" fillId="12" borderId="0" xfId="5" applyNumberFormat="1" applyFont="1" applyFill="1" applyAlignment="1">
      <alignment horizontal="right" vertical="center" wrapText="1"/>
    </xf>
    <xf numFmtId="4" fontId="32" fillId="6" borderId="50" xfId="4" applyNumberFormat="1" applyFont="1" applyFill="1" applyBorder="1" applyAlignment="1">
      <alignment horizontal="right" vertical="center"/>
    </xf>
    <xf numFmtId="3" fontId="30" fillId="12" borderId="9" xfId="5" applyNumberFormat="1" applyFont="1" applyFill="1" applyBorder="1" applyAlignment="1">
      <alignment horizontal="left" vertical="center"/>
    </xf>
    <xf numFmtId="4" fontId="32" fillId="8" borderId="16" xfId="5" applyNumberFormat="1" applyFont="1" applyFill="1" applyBorder="1" applyAlignment="1">
      <alignment horizontal="right" vertical="center"/>
    </xf>
    <xf numFmtId="0" fontId="37" fillId="13" borderId="48" xfId="7" applyNumberFormat="1" applyFont="1" applyFill="1" applyBorder="1" applyAlignment="1">
      <alignment horizontal="left" vertical="center"/>
    </xf>
    <xf numFmtId="4" fontId="35" fillId="4" borderId="49" xfId="4" applyNumberFormat="1" applyFont="1" applyFill="1" applyBorder="1" applyAlignment="1">
      <alignment horizontal="right" vertical="center"/>
    </xf>
    <xf numFmtId="3" fontId="38" fillId="9" borderId="51" xfId="5" applyNumberFormat="1" applyFont="1" applyFill="1" applyBorder="1" applyAlignment="1">
      <alignment horizontal="left" vertical="center"/>
    </xf>
    <xf numFmtId="4" fontId="37" fillId="4" borderId="52" xfId="4" applyNumberFormat="1" applyFont="1" applyFill="1" applyBorder="1" applyAlignment="1">
      <alignment horizontal="right" vertical="center"/>
    </xf>
    <xf numFmtId="0" fontId="36" fillId="0" borderId="21" xfId="5" applyFont="1" applyBorder="1" applyAlignment="1">
      <alignment horizontal="center" vertical="center"/>
    </xf>
    <xf numFmtId="0" fontId="32" fillId="14" borderId="48" xfId="7" applyNumberFormat="1" applyFont="1" applyFill="1" applyBorder="1" applyAlignment="1">
      <alignment horizontal="left" vertical="center"/>
    </xf>
    <xf numFmtId="4" fontId="37" fillId="6" borderId="50" xfId="4" applyNumberFormat="1" applyFont="1" applyFill="1" applyBorder="1" applyAlignment="1">
      <alignment horizontal="right" vertical="center"/>
    </xf>
    <xf numFmtId="3" fontId="32" fillId="6" borderId="30" xfId="5" applyNumberFormat="1" applyFont="1" applyFill="1" applyBorder="1" applyAlignment="1">
      <alignment horizontal="left" vertical="center"/>
    </xf>
    <xf numFmtId="4" fontId="30" fillId="6" borderId="53" xfId="4" applyNumberFormat="1" applyFont="1" applyFill="1" applyBorder="1" applyAlignment="1">
      <alignment horizontal="right" vertical="center"/>
    </xf>
    <xf numFmtId="0" fontId="32" fillId="13" borderId="48" xfId="7" applyNumberFormat="1" applyFont="1" applyFill="1" applyBorder="1" applyAlignment="1">
      <alignment horizontal="left" vertical="center"/>
    </xf>
    <xf numFmtId="3" fontId="29" fillId="6" borderId="0" xfId="5" applyNumberFormat="1" applyFont="1" applyFill="1" applyAlignment="1">
      <alignment vertical="center"/>
    </xf>
    <xf numFmtId="3" fontId="30" fillId="6" borderId="30" xfId="5" applyNumberFormat="1" applyFont="1" applyFill="1" applyBorder="1" applyAlignment="1">
      <alignment horizontal="left" vertical="center"/>
    </xf>
    <xf numFmtId="4" fontId="29" fillId="12" borderId="0" xfId="5" applyNumberFormat="1" applyFont="1" applyFill="1" applyAlignment="1">
      <alignment horizontal="right" vertical="center"/>
    </xf>
    <xf numFmtId="4" fontId="32" fillId="6" borderId="0" xfId="5" applyNumberFormat="1" applyFont="1" applyFill="1" applyAlignment="1">
      <alignment horizontal="right" vertical="center"/>
    </xf>
    <xf numFmtId="4" fontId="29" fillId="6" borderId="50" xfId="4" applyNumberFormat="1" applyFont="1" applyFill="1" applyBorder="1" applyAlignment="1">
      <alignment horizontal="right" vertical="center"/>
    </xf>
    <xf numFmtId="0" fontId="32" fillId="6" borderId="21" xfId="5" applyFont="1" applyFill="1" applyBorder="1" applyAlignment="1">
      <alignment horizontal="left" vertical="center"/>
    </xf>
    <xf numFmtId="3" fontId="32" fillId="6" borderId="0" xfId="5" applyNumberFormat="1" applyFont="1" applyFill="1" applyAlignment="1">
      <alignment vertical="center"/>
    </xf>
    <xf numFmtId="4" fontId="29" fillId="6" borderId="0" xfId="5" applyNumberFormat="1" applyFont="1" applyFill="1" applyAlignment="1">
      <alignment horizontal="right" vertical="center"/>
    </xf>
    <xf numFmtId="0" fontId="29" fillId="0" borderId="54" xfId="5" applyFont="1" applyBorder="1" applyAlignment="1">
      <alignment horizontal="right" vertical="center"/>
    </xf>
    <xf numFmtId="4" fontId="32" fillId="9" borderId="1" xfId="5" applyNumberFormat="1" applyFont="1" applyFill="1" applyBorder="1" applyAlignment="1">
      <alignment horizontal="right" vertical="center"/>
    </xf>
    <xf numFmtId="4" fontId="32" fillId="9" borderId="40" xfId="5" applyNumberFormat="1" applyFont="1" applyFill="1" applyBorder="1" applyAlignment="1">
      <alignment horizontal="right" vertical="center"/>
    </xf>
    <xf numFmtId="4" fontId="29" fillId="2" borderId="26" xfId="4" applyNumberFormat="1" applyFont="1" applyFill="1" applyBorder="1" applyAlignment="1">
      <alignment horizontal="right" vertical="center"/>
    </xf>
    <xf numFmtId="0" fontId="32" fillId="14" borderId="9" xfId="7" applyNumberFormat="1" applyFont="1" applyFill="1" applyBorder="1" applyAlignment="1">
      <alignment horizontal="left" vertical="center"/>
    </xf>
    <xf numFmtId="0" fontId="32" fillId="14" borderId="8" xfId="5" applyFont="1" applyFill="1" applyBorder="1" applyAlignment="1">
      <alignment horizontal="left" vertical="center" wrapText="1"/>
    </xf>
    <xf numFmtId="4" fontId="30" fillId="12" borderId="8" xfId="5" applyNumberFormat="1" applyFont="1" applyFill="1" applyBorder="1" applyAlignment="1">
      <alignment horizontal="right" vertical="center" wrapText="1"/>
    </xf>
    <xf numFmtId="4" fontId="35" fillId="6" borderId="35" xfId="4" applyNumberFormat="1" applyFont="1" applyFill="1" applyBorder="1" applyAlignment="1">
      <alignment horizontal="right" vertical="center"/>
    </xf>
    <xf numFmtId="4" fontId="36" fillId="2" borderId="33" xfId="4" applyNumberFormat="1" applyFont="1" applyFill="1" applyBorder="1" applyAlignment="1">
      <alignment horizontal="right" vertical="center"/>
    </xf>
    <xf numFmtId="4" fontId="36" fillId="0" borderId="20" xfId="5" applyNumberFormat="1" applyFont="1" applyBorder="1" applyAlignment="1">
      <alignment horizontal="right" vertical="center"/>
    </xf>
    <xf numFmtId="3" fontId="30" fillId="12" borderId="48" xfId="5" applyNumberFormat="1" applyFont="1" applyFill="1" applyBorder="1" applyAlignment="1">
      <alignment horizontal="left" vertical="center"/>
    </xf>
    <xf numFmtId="3" fontId="30" fillId="12" borderId="27" xfId="5" applyNumberFormat="1" applyFont="1" applyFill="1" applyBorder="1" applyAlignment="1">
      <alignment horizontal="left" vertical="center"/>
    </xf>
    <xf numFmtId="4" fontId="30" fillId="6" borderId="27" xfId="5" applyNumberFormat="1" applyFont="1" applyFill="1" applyBorder="1" applyAlignment="1">
      <alignment vertical="center"/>
    </xf>
    <xf numFmtId="4" fontId="32" fillId="6" borderId="48" xfId="5" applyNumberFormat="1" applyFont="1" applyFill="1" applyBorder="1" applyAlignment="1">
      <alignment vertical="center"/>
    </xf>
    <xf numFmtId="4" fontId="30" fillId="6" borderId="48" xfId="5" applyNumberFormat="1" applyFont="1" applyFill="1" applyBorder="1" applyAlignment="1">
      <alignment vertical="center"/>
    </xf>
    <xf numFmtId="4" fontId="32" fillId="6" borderId="55" xfId="4" applyNumberFormat="1" applyFont="1" applyFill="1" applyBorder="1" applyAlignment="1">
      <alignment horizontal="right" vertical="center"/>
    </xf>
    <xf numFmtId="3" fontId="32" fillId="0" borderId="45" xfId="5" applyNumberFormat="1" applyFont="1" applyBorder="1" applyAlignment="1">
      <alignment horizontal="left" vertical="center"/>
    </xf>
    <xf numFmtId="4" fontId="32" fillId="8" borderId="45" xfId="5" applyNumberFormat="1" applyFont="1" applyFill="1" applyBorder="1" applyAlignment="1">
      <alignment horizontal="right" vertical="center"/>
    </xf>
    <xf numFmtId="4" fontId="37" fillId="8" borderId="46" xfId="5" applyNumberFormat="1" applyFont="1" applyFill="1" applyBorder="1" applyAlignment="1">
      <alignment horizontal="right" vertical="center"/>
    </xf>
    <xf numFmtId="4" fontId="32" fillId="2" borderId="47" xfId="4" applyNumberFormat="1" applyFont="1" applyFill="1" applyBorder="1" applyAlignment="1">
      <alignment horizontal="right" vertical="center"/>
    </xf>
    <xf numFmtId="3" fontId="33" fillId="9" borderId="21" xfId="5" applyNumberFormat="1" applyFont="1" applyFill="1" applyBorder="1" applyAlignment="1">
      <alignment horizontal="left" vertical="center"/>
    </xf>
    <xf numFmtId="3" fontId="33" fillId="9" borderId="0" xfId="5" applyNumberFormat="1" applyFont="1" applyFill="1" applyAlignment="1">
      <alignment horizontal="left" vertical="center"/>
    </xf>
    <xf numFmtId="3" fontId="32" fillId="4" borderId="21" xfId="5" applyNumberFormat="1" applyFont="1" applyFill="1" applyBorder="1" applyAlignment="1">
      <alignment horizontal="left" vertical="center"/>
    </xf>
    <xf numFmtId="3" fontId="32" fillId="4" borderId="0" xfId="5" applyNumberFormat="1" applyFont="1" applyFill="1" applyAlignment="1">
      <alignment horizontal="left" vertical="center" wrapText="1"/>
    </xf>
    <xf numFmtId="3" fontId="32" fillId="9" borderId="21" xfId="5" applyNumberFormat="1" applyFont="1" applyFill="1" applyBorder="1" applyAlignment="1">
      <alignment horizontal="left" vertical="center"/>
    </xf>
    <xf numFmtId="3" fontId="32" fillId="9" borderId="0" xfId="5" applyNumberFormat="1" applyFont="1" applyFill="1" applyAlignment="1">
      <alignment horizontal="left" vertical="center" wrapText="1"/>
    </xf>
    <xf numFmtId="0" fontId="32" fillId="4" borderId="21" xfId="5" applyFont="1" applyFill="1" applyBorder="1" applyAlignment="1">
      <alignment horizontal="left" vertical="center"/>
    </xf>
    <xf numFmtId="3" fontId="32" fillId="4" borderId="0" xfId="5" applyNumberFormat="1" applyFont="1" applyFill="1" applyAlignment="1">
      <alignment vertical="center"/>
    </xf>
    <xf numFmtId="3" fontId="36" fillId="0" borderId="0" xfId="5" applyNumberFormat="1" applyFont="1" applyAlignment="1">
      <alignment horizontal="right" vertical="center"/>
    </xf>
    <xf numFmtId="0" fontId="32" fillId="0" borderId="56" xfId="5" applyFont="1" applyBorder="1" applyAlignment="1">
      <alignment horizontal="center" vertical="center"/>
    </xf>
    <xf numFmtId="0" fontId="32" fillId="0" borderId="45" xfId="5" applyFont="1" applyBorder="1" applyAlignment="1">
      <alignment horizontal="left" vertical="center" wrapText="1"/>
    </xf>
    <xf numFmtId="4" fontId="32" fillId="0" borderId="46" xfId="5" applyNumberFormat="1" applyFont="1" applyBorder="1" applyAlignment="1">
      <alignment horizontal="right" vertical="center"/>
    </xf>
    <xf numFmtId="4" fontId="32" fillId="0" borderId="47" xfId="4" applyNumberFormat="1" applyFont="1" applyBorder="1" applyAlignment="1">
      <alignment horizontal="right" vertical="center"/>
    </xf>
    <xf numFmtId="3" fontId="36" fillId="0" borderId="15" xfId="5" applyNumberFormat="1" applyFont="1" applyBorder="1" applyAlignment="1">
      <alignment horizontal="left" vertical="center"/>
    </xf>
    <xf numFmtId="0" fontId="36" fillId="0" borderId="14" xfId="5" applyFont="1" applyBorder="1" applyAlignment="1">
      <alignment horizontal="right" vertical="center"/>
    </xf>
    <xf numFmtId="49" fontId="32" fillId="0" borderId="56" xfId="5" applyNumberFormat="1" applyFont="1" applyBorder="1" applyAlignment="1">
      <alignment horizontal="center" vertical="center"/>
    </xf>
    <xf numFmtId="0" fontId="32" fillId="0" borderId="17" xfId="5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8" fillId="6" borderId="6" xfId="0" applyFont="1" applyFill="1" applyBorder="1" applyAlignment="1">
      <alignment horizontal="left" vertical="center" wrapText="1"/>
    </xf>
    <xf numFmtId="0" fontId="6" fillId="6" borderId="5" xfId="0" applyFont="1" applyFill="1" applyBorder="1" applyAlignment="1">
      <alignment vertical="center" wrapText="1"/>
    </xf>
    <xf numFmtId="0" fontId="6" fillId="6" borderId="5" xfId="0" applyFont="1" applyFill="1" applyBorder="1" applyAlignment="1">
      <alignment vertical="center"/>
    </xf>
    <xf numFmtId="0" fontId="8" fillId="0" borderId="6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vertical="center"/>
    </xf>
    <xf numFmtId="0" fontId="8" fillId="0" borderId="6" xfId="0" quotePrefix="1" applyFont="1" applyBorder="1" applyAlignment="1">
      <alignment horizontal="left" vertical="center"/>
    </xf>
    <xf numFmtId="0" fontId="4" fillId="0" borderId="1" xfId="0" quotePrefix="1" applyFont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center" wrapText="1"/>
    </xf>
    <xf numFmtId="0" fontId="10" fillId="0" borderId="6" xfId="0" quotePrefix="1" applyFont="1" applyBorder="1" applyAlignment="1">
      <alignment horizontal="center" wrapText="1"/>
    </xf>
    <xf numFmtId="0" fontId="1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40" fillId="2" borderId="8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8" fillId="0" borderId="6" xfId="0" quotePrefix="1" applyFont="1" applyBorder="1" applyAlignment="1">
      <alignment horizontal="left" vertical="center" wrapText="1"/>
    </xf>
    <xf numFmtId="0" fontId="4" fillId="3" borderId="1" xfId="0" quotePrefix="1" applyFont="1" applyFill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4" fillId="3" borderId="6" xfId="0" quotePrefix="1" applyFont="1" applyFill="1" applyBorder="1" applyAlignment="1">
      <alignment horizontal="left" wrapText="1"/>
    </xf>
    <xf numFmtId="0" fontId="4" fillId="3" borderId="5" xfId="0" quotePrefix="1" applyFont="1" applyFill="1" applyBorder="1" applyAlignment="1">
      <alignment horizontal="left" wrapText="1"/>
    </xf>
    <xf numFmtId="0" fontId="4" fillId="3" borderId="2" xfId="0" quotePrefix="1" applyFont="1" applyFill="1" applyBorder="1" applyAlignment="1">
      <alignment horizontal="left" wrapText="1"/>
    </xf>
    <xf numFmtId="0" fontId="10" fillId="0" borderId="6" xfId="0" quotePrefix="1" applyFont="1" applyBorder="1" applyAlignment="1">
      <alignment horizontal="center" vertical="center" wrapText="1"/>
    </xf>
    <xf numFmtId="0" fontId="10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horizontal="left" wrapText="1"/>
    </xf>
    <xf numFmtId="0" fontId="4" fillId="0" borderId="5" xfId="0" quotePrefix="1" applyFont="1" applyBorder="1" applyAlignment="1">
      <alignment horizontal="left" wrapText="1"/>
    </xf>
    <xf numFmtId="0" fontId="4" fillId="0" borderId="2" xfId="0" quotePrefix="1" applyFont="1" applyBorder="1" applyAlignment="1">
      <alignment horizontal="left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0" fillId="2" borderId="0" xfId="2" applyFont="1" applyFill="1" applyAlignment="1">
      <alignment horizontal="center" vertical="center" wrapText="1"/>
    </xf>
    <xf numFmtId="0" fontId="32" fillId="0" borderId="6" xfId="4" applyFont="1" applyBorder="1" applyAlignment="1">
      <alignment horizontal="center" vertical="center"/>
    </xf>
    <xf numFmtId="0" fontId="32" fillId="0" borderId="2" xfId="4" applyFont="1" applyBorder="1" applyAlignment="1">
      <alignment horizontal="center" vertical="center"/>
    </xf>
    <xf numFmtId="0" fontId="34" fillId="0" borderId="9" xfId="4" applyFont="1" applyBorder="1" applyAlignment="1">
      <alignment horizontal="center" vertical="center" wrapText="1"/>
    </xf>
    <xf numFmtId="0" fontId="34" fillId="0" borderId="35" xfId="4" applyFont="1" applyBorder="1" applyAlignment="1">
      <alignment horizontal="center" vertical="center" wrapText="1"/>
    </xf>
  </cellXfs>
  <cellStyles count="8">
    <cellStyle name="Normalno" xfId="0" builtinId="0"/>
    <cellStyle name="Normalno 2" xfId="1" xr:uid="{FE5F2AA2-2498-439A-B092-607A2EAE49B9}"/>
    <cellStyle name="Normalno 2 2" xfId="2" xr:uid="{98BC78D9-C109-4D02-9D9B-2D7DAF307503}"/>
    <cellStyle name="Normalno 3" xfId="3" xr:uid="{9EA1F20A-E08B-4884-B7DA-543F6EE179B1}"/>
    <cellStyle name="Normalno 4 2" xfId="4" xr:uid="{FF4A30AC-1601-4457-BE5E-3EF3D6A34CC6}"/>
    <cellStyle name="Normalno 5" xfId="5" xr:uid="{F84122B7-FD0C-4F15-AE13-C76FC9A9F584}"/>
    <cellStyle name="Obično_List4" xfId="6" xr:uid="{E694B732-B802-49AD-8F2E-229BFA4660CC}"/>
    <cellStyle name="Zarez" xfId="7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725D4-84DC-4322-ABFD-46BBD60F6A2C}">
  <sheetPr>
    <pageSetUpPr fitToPage="1"/>
  </sheetPr>
  <dimension ref="A1:AW44"/>
  <sheetViews>
    <sheetView topLeftCell="A13" zoomScaleNormal="100" workbookViewId="0">
      <selection activeCell="H15" sqref="H15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x14ac:dyDescent="0.25">
      <c r="B1" s="100" t="s">
        <v>113</v>
      </c>
      <c r="C1" s="100"/>
      <c r="D1" s="100"/>
      <c r="E1" s="100"/>
    </row>
    <row r="2" spans="2:13" x14ac:dyDescent="0.25">
      <c r="B2" s="100" t="s">
        <v>114</v>
      </c>
      <c r="C2" s="101"/>
      <c r="D2" s="100"/>
      <c r="E2" s="100"/>
    </row>
    <row r="3" spans="2:13" x14ac:dyDescent="0.25">
      <c r="B3" s="100" t="s">
        <v>115</v>
      </c>
      <c r="C3" s="100"/>
      <c r="D3" s="100"/>
      <c r="E3" s="100"/>
    </row>
    <row r="6" spans="2:13" ht="42" customHeight="1" x14ac:dyDescent="0.25">
      <c r="B6" s="367" t="s">
        <v>207</v>
      </c>
      <c r="C6" s="368"/>
      <c r="D6" s="368"/>
      <c r="E6" s="368"/>
      <c r="F6" s="368"/>
      <c r="G6" s="368"/>
      <c r="H6" s="368"/>
      <c r="I6" s="368"/>
      <c r="J6" s="368"/>
      <c r="K6" s="368"/>
      <c r="L6" s="368"/>
      <c r="M6" s="20"/>
    </row>
    <row r="7" spans="2:13" ht="18" customHeight="1" x14ac:dyDescent="0.25">
      <c r="B7" s="379"/>
      <c r="C7" s="379"/>
      <c r="D7" s="379"/>
      <c r="E7" s="379"/>
      <c r="F7" s="379"/>
      <c r="G7" s="379"/>
      <c r="H7" s="379"/>
      <c r="I7" s="379"/>
      <c r="J7" s="379"/>
      <c r="K7" s="379"/>
      <c r="L7" s="379"/>
      <c r="M7" s="3"/>
    </row>
    <row r="8" spans="2:13" ht="15.75" customHeight="1" x14ac:dyDescent="0.25">
      <c r="B8" s="367" t="s">
        <v>8</v>
      </c>
      <c r="C8" s="367"/>
      <c r="D8" s="367"/>
      <c r="E8" s="367"/>
      <c r="F8" s="367"/>
      <c r="G8" s="367"/>
      <c r="H8" s="367"/>
      <c r="I8" s="367"/>
      <c r="J8" s="367"/>
      <c r="K8" s="367"/>
      <c r="L8" s="367"/>
      <c r="M8" s="19"/>
    </row>
    <row r="9" spans="2:13" ht="15.75" customHeight="1" x14ac:dyDescent="0.25"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19"/>
    </row>
    <row r="10" spans="2:13" ht="18" customHeight="1" x14ac:dyDescent="0.25">
      <c r="B10" s="367" t="s">
        <v>40</v>
      </c>
      <c r="C10" s="367"/>
      <c r="D10" s="367"/>
      <c r="E10" s="367"/>
      <c r="F10" s="367"/>
      <c r="G10" s="367"/>
      <c r="H10" s="367"/>
      <c r="I10" s="367"/>
      <c r="J10" s="367"/>
      <c r="K10" s="367"/>
      <c r="L10" s="367"/>
      <c r="M10" s="18"/>
    </row>
    <row r="11" spans="2:13" ht="18" customHeight="1" x14ac:dyDescent="0.25">
      <c r="B11" s="367"/>
      <c r="C11" s="367"/>
      <c r="D11" s="367"/>
      <c r="E11" s="367"/>
      <c r="F11" s="367"/>
      <c r="G11" s="367"/>
      <c r="H11" s="367"/>
      <c r="I11" s="367"/>
      <c r="J11" s="367"/>
      <c r="K11" s="367"/>
      <c r="L11" s="367"/>
      <c r="M11" s="18"/>
    </row>
    <row r="12" spans="2:13" ht="18" customHeight="1" x14ac:dyDescent="0.25">
      <c r="B12" s="381"/>
      <c r="C12" s="381"/>
      <c r="D12" s="381"/>
      <c r="E12" s="381"/>
      <c r="F12" s="381"/>
      <c r="G12" s="37"/>
      <c r="H12" s="38"/>
      <c r="I12" s="38"/>
      <c r="J12" s="38"/>
      <c r="K12" s="39"/>
      <c r="L12" s="39"/>
    </row>
    <row r="13" spans="2:13" ht="25.5" x14ac:dyDescent="0.25">
      <c r="B13" s="376" t="s">
        <v>6</v>
      </c>
      <c r="C13" s="376"/>
      <c r="D13" s="376"/>
      <c r="E13" s="376"/>
      <c r="F13" s="376"/>
      <c r="G13" s="21" t="s">
        <v>208</v>
      </c>
      <c r="H13" s="21" t="s">
        <v>209</v>
      </c>
      <c r="I13" s="21" t="s">
        <v>210</v>
      </c>
      <c r="J13" s="21" t="s">
        <v>211</v>
      </c>
      <c r="K13" s="21" t="s">
        <v>17</v>
      </c>
      <c r="L13" s="21" t="s">
        <v>17</v>
      </c>
    </row>
    <row r="14" spans="2:13" x14ac:dyDescent="0.25">
      <c r="B14" s="377">
        <v>1</v>
      </c>
      <c r="C14" s="377"/>
      <c r="D14" s="377"/>
      <c r="E14" s="377"/>
      <c r="F14" s="378"/>
      <c r="G14" s="25">
        <v>2</v>
      </c>
      <c r="H14" s="24">
        <v>3</v>
      </c>
      <c r="I14" s="24">
        <v>4</v>
      </c>
      <c r="J14" s="24">
        <v>5</v>
      </c>
      <c r="K14" s="24" t="s">
        <v>30</v>
      </c>
      <c r="L14" s="24" t="s">
        <v>31</v>
      </c>
    </row>
    <row r="15" spans="2:13" x14ac:dyDescent="0.25">
      <c r="B15" s="372" t="s">
        <v>19</v>
      </c>
      <c r="C15" s="373"/>
      <c r="D15" s="373"/>
      <c r="E15" s="373"/>
      <c r="F15" s="374"/>
      <c r="G15" s="131">
        <v>1279799.5</v>
      </c>
      <c r="H15" s="132">
        <v>2926584</v>
      </c>
      <c r="I15" s="132">
        <v>2926584</v>
      </c>
      <c r="J15" s="132">
        <v>1496710.45</v>
      </c>
      <c r="K15" s="110">
        <f>J15/G15*100</f>
        <v>116.94882284295313</v>
      </c>
      <c r="L15" s="110">
        <f>J15/I15*100</f>
        <v>51.141892732277626</v>
      </c>
    </row>
    <row r="16" spans="2:13" x14ac:dyDescent="0.25">
      <c r="B16" s="375" t="s">
        <v>18</v>
      </c>
      <c r="C16" s="374"/>
      <c r="D16" s="374"/>
      <c r="E16" s="374"/>
      <c r="F16" s="374"/>
      <c r="G16" s="93">
        <v>0</v>
      </c>
      <c r="H16" s="93">
        <v>0</v>
      </c>
      <c r="I16" s="93">
        <v>0</v>
      </c>
      <c r="J16" s="93">
        <v>0</v>
      </c>
      <c r="K16" s="93">
        <v>0</v>
      </c>
      <c r="L16" s="93">
        <v>0</v>
      </c>
    </row>
    <row r="17" spans="1:49" x14ac:dyDescent="0.25">
      <c r="B17" s="369" t="s">
        <v>0</v>
      </c>
      <c r="C17" s="370"/>
      <c r="D17" s="370"/>
      <c r="E17" s="370"/>
      <c r="F17" s="371"/>
      <c r="G17" s="134">
        <f>G15+G16</f>
        <v>1279799.5</v>
      </c>
      <c r="H17" s="133">
        <f>H15+H16</f>
        <v>2926584</v>
      </c>
      <c r="I17" s="133">
        <f>I15+I16</f>
        <v>2926584</v>
      </c>
      <c r="J17" s="133">
        <f>J15+J16</f>
        <v>1496710.45</v>
      </c>
      <c r="K17" s="135">
        <f>J17/G17*100</f>
        <v>116.94882284295313</v>
      </c>
      <c r="L17" s="135">
        <f>J17/I17*100</f>
        <v>51.141892732277626</v>
      </c>
    </row>
    <row r="18" spans="1:49" x14ac:dyDescent="0.25">
      <c r="B18" s="384" t="s">
        <v>20</v>
      </c>
      <c r="C18" s="373"/>
      <c r="D18" s="373"/>
      <c r="E18" s="373"/>
      <c r="F18" s="373"/>
      <c r="G18" s="93">
        <v>1252230.82</v>
      </c>
      <c r="H18" s="49">
        <v>2913084</v>
      </c>
      <c r="I18" s="49">
        <v>2913084</v>
      </c>
      <c r="J18" s="49">
        <v>1641970.3</v>
      </c>
      <c r="K18" s="112">
        <f>J18/G18*100</f>
        <v>131.12361345650316</v>
      </c>
      <c r="L18" s="112">
        <f>J18/I18*100</f>
        <v>56.365360559462076</v>
      </c>
    </row>
    <row r="19" spans="1:49" x14ac:dyDescent="0.25">
      <c r="B19" s="375" t="s">
        <v>21</v>
      </c>
      <c r="C19" s="374"/>
      <c r="D19" s="374"/>
      <c r="E19" s="374"/>
      <c r="F19" s="374"/>
      <c r="G19" s="93">
        <v>642.92999999999995</v>
      </c>
      <c r="H19" s="49">
        <v>13500</v>
      </c>
      <c r="I19" s="49">
        <v>13500</v>
      </c>
      <c r="J19" s="49">
        <v>70317.48</v>
      </c>
      <c r="K19" s="112">
        <f>J19/G19*100</f>
        <v>10937.035136017919</v>
      </c>
      <c r="L19" s="112">
        <f>J19/I19*100</f>
        <v>520.8702222222222</v>
      </c>
    </row>
    <row r="20" spans="1:49" x14ac:dyDescent="0.25">
      <c r="B20" s="91" t="s">
        <v>1</v>
      </c>
      <c r="C20" s="55"/>
      <c r="D20" s="55"/>
      <c r="E20" s="55"/>
      <c r="F20" s="55"/>
      <c r="G20" s="92">
        <f>G18+G19</f>
        <v>1252873.75</v>
      </c>
      <c r="H20" s="56">
        <f>H18+H19</f>
        <v>2926584</v>
      </c>
      <c r="I20" s="56">
        <f>I18+I19</f>
        <v>2926584</v>
      </c>
      <c r="J20" s="56">
        <f>J18+J19</f>
        <v>1712287.78</v>
      </c>
      <c r="K20" s="111">
        <f>J20/G20*100</f>
        <v>136.66882078102444</v>
      </c>
      <c r="L20" s="111">
        <f>J20/I20*100</f>
        <v>58.508068792831502</v>
      </c>
    </row>
    <row r="21" spans="1:49" x14ac:dyDescent="0.25">
      <c r="B21" s="91" t="s">
        <v>212</v>
      </c>
      <c r="C21" s="55"/>
      <c r="D21" s="55"/>
      <c r="E21" s="55"/>
      <c r="F21" s="55"/>
      <c r="G21" s="92">
        <v>67004.460000000006</v>
      </c>
      <c r="H21" s="56">
        <f>H20-H15</f>
        <v>0</v>
      </c>
      <c r="I21" s="56">
        <f>I20-I15</f>
        <v>0</v>
      </c>
      <c r="J21" s="56">
        <v>95568.23</v>
      </c>
      <c r="K21" s="111"/>
      <c r="L21" s="111"/>
    </row>
    <row r="22" spans="1:49" x14ac:dyDescent="0.25">
      <c r="B22" s="384" t="s">
        <v>117</v>
      </c>
      <c r="C22" s="373"/>
      <c r="D22" s="373"/>
      <c r="E22" s="373"/>
      <c r="F22" s="373"/>
      <c r="G22" s="131">
        <f>G17-G20</f>
        <v>26925.75</v>
      </c>
      <c r="H22" s="131"/>
      <c r="I22" s="131"/>
      <c r="J22" s="142">
        <f>J17-J20</f>
        <v>-215577.33000000007</v>
      </c>
      <c r="K22" s="136"/>
      <c r="L22" s="136"/>
    </row>
    <row r="23" spans="1:49" ht="24.95" customHeight="1" x14ac:dyDescent="0.25">
      <c r="B23" s="382"/>
      <c r="C23" s="383"/>
      <c r="D23" s="383"/>
      <c r="E23" s="383"/>
      <c r="F23" s="383"/>
      <c r="G23" s="383"/>
      <c r="H23" s="383"/>
      <c r="I23" s="383"/>
      <c r="J23" s="383"/>
      <c r="K23" s="383"/>
      <c r="L23" s="383"/>
      <c r="M23" s="1"/>
    </row>
    <row r="24" spans="1:49" ht="18" x14ac:dyDescent="0.25">
      <c r="B24" s="99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1"/>
    </row>
    <row r="25" spans="1:49" ht="18" customHeight="1" x14ac:dyDescent="0.25">
      <c r="B25" s="380" t="s">
        <v>44</v>
      </c>
      <c r="C25" s="380"/>
      <c r="D25" s="380"/>
      <c r="E25" s="380"/>
      <c r="F25" s="380"/>
      <c r="G25" s="37"/>
      <c r="H25" s="38"/>
      <c r="I25" s="38"/>
      <c r="J25" s="38"/>
      <c r="K25" s="39"/>
      <c r="L25" s="39"/>
      <c r="M25" s="1"/>
    </row>
    <row r="26" spans="1:49" ht="25.5" x14ac:dyDescent="0.25">
      <c r="B26" s="376" t="s">
        <v>6</v>
      </c>
      <c r="C26" s="376"/>
      <c r="D26" s="376"/>
      <c r="E26" s="376"/>
      <c r="F26" s="376"/>
      <c r="G26" s="21" t="s">
        <v>208</v>
      </c>
      <c r="H26" s="21" t="s">
        <v>209</v>
      </c>
      <c r="I26" s="21" t="s">
        <v>210</v>
      </c>
      <c r="J26" s="21" t="s">
        <v>211</v>
      </c>
      <c r="K26" s="2" t="s">
        <v>17</v>
      </c>
      <c r="L26" s="2" t="s">
        <v>38</v>
      </c>
    </row>
    <row r="27" spans="1:49" x14ac:dyDescent="0.25">
      <c r="B27" s="390">
        <v>1</v>
      </c>
      <c r="C27" s="391"/>
      <c r="D27" s="391"/>
      <c r="E27" s="391"/>
      <c r="F27" s="391"/>
      <c r="G27" s="26">
        <v>2</v>
      </c>
      <c r="H27" s="24">
        <v>3</v>
      </c>
      <c r="I27" s="24"/>
      <c r="J27" s="24">
        <v>5</v>
      </c>
      <c r="K27" s="24" t="s">
        <v>99</v>
      </c>
      <c r="L27" s="24" t="s">
        <v>100</v>
      </c>
    </row>
    <row r="28" spans="1:49" ht="15.75" customHeight="1" x14ac:dyDescent="0.25">
      <c r="B28" s="372" t="s">
        <v>22</v>
      </c>
      <c r="C28" s="386"/>
      <c r="D28" s="386"/>
      <c r="E28" s="386"/>
      <c r="F28" s="386"/>
      <c r="G28" s="50">
        <v>0</v>
      </c>
      <c r="H28" s="50">
        <v>0</v>
      </c>
      <c r="I28" s="50">
        <v>0</v>
      </c>
      <c r="J28" s="51">
        <v>0</v>
      </c>
      <c r="K28" s="13"/>
      <c r="L28" s="13"/>
    </row>
    <row r="29" spans="1:49" x14ac:dyDescent="0.25">
      <c r="B29" s="372" t="s">
        <v>23</v>
      </c>
      <c r="C29" s="373"/>
      <c r="D29" s="373"/>
      <c r="E29" s="373"/>
      <c r="F29" s="373"/>
      <c r="G29" s="50">
        <v>0</v>
      </c>
      <c r="H29" s="50">
        <v>0</v>
      </c>
      <c r="I29" s="50">
        <v>0</v>
      </c>
      <c r="J29" s="51">
        <v>0</v>
      </c>
      <c r="K29" s="13"/>
      <c r="L29" s="13"/>
    </row>
    <row r="30" spans="1:49" ht="15" customHeight="1" x14ac:dyDescent="0.25">
      <c r="B30" s="387" t="s">
        <v>39</v>
      </c>
      <c r="C30" s="388"/>
      <c r="D30" s="388"/>
      <c r="E30" s="388"/>
      <c r="F30" s="389"/>
      <c r="G30" s="28"/>
      <c r="H30" s="28"/>
      <c r="I30" s="28"/>
      <c r="J30" s="29"/>
      <c r="K30" s="29"/>
      <c r="L30" s="29"/>
    </row>
    <row r="31" spans="1:49" s="30" customFormat="1" ht="15" customHeight="1" x14ac:dyDescent="0.25">
      <c r="A31"/>
      <c r="B31" s="372" t="s">
        <v>11</v>
      </c>
      <c r="C31" s="373"/>
      <c r="D31" s="373"/>
      <c r="E31" s="373"/>
      <c r="F31" s="373"/>
      <c r="G31" s="50">
        <v>0</v>
      </c>
      <c r="H31" s="50">
        <v>0</v>
      </c>
      <c r="I31" s="50">
        <v>0</v>
      </c>
      <c r="J31" s="51">
        <v>0</v>
      </c>
      <c r="K31" s="13"/>
      <c r="L31" s="13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</row>
    <row r="32" spans="1:49" s="30" customFormat="1" ht="15" customHeight="1" x14ac:dyDescent="0.25">
      <c r="A32"/>
      <c r="B32" s="372" t="s">
        <v>43</v>
      </c>
      <c r="C32" s="373"/>
      <c r="D32" s="373"/>
      <c r="E32" s="373"/>
      <c r="F32" s="373"/>
      <c r="G32" s="50">
        <v>0</v>
      </c>
      <c r="H32" s="50">
        <v>0</v>
      </c>
      <c r="I32" s="50">
        <v>0</v>
      </c>
      <c r="J32" s="51">
        <v>0</v>
      </c>
      <c r="K32" s="13"/>
      <c r="L32" s="13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</row>
    <row r="33" spans="1:49" s="36" customFormat="1" x14ac:dyDescent="0.25">
      <c r="A33" s="34"/>
      <c r="B33" s="387" t="s">
        <v>45</v>
      </c>
      <c r="C33" s="388"/>
      <c r="D33" s="388"/>
      <c r="E33" s="388"/>
      <c r="F33" s="389"/>
      <c r="G33" s="28"/>
      <c r="H33" s="35"/>
      <c r="I33" s="35"/>
      <c r="J33" s="35"/>
      <c r="K33" s="35"/>
      <c r="L33" s="35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</row>
    <row r="34" spans="1:49" ht="15.75" x14ac:dyDescent="0.25">
      <c r="B34" s="385" t="s">
        <v>46</v>
      </c>
      <c r="C34" s="385"/>
      <c r="D34" s="385"/>
      <c r="E34" s="385"/>
      <c r="F34" s="385"/>
      <c r="G34" s="31"/>
      <c r="H34" s="32"/>
      <c r="I34" s="32"/>
      <c r="J34" s="32"/>
      <c r="K34" s="32"/>
      <c r="L34" s="32"/>
    </row>
    <row r="36" spans="1:49" ht="18" customHeight="1" x14ac:dyDescent="0.25">
      <c r="B36" s="380" t="s">
        <v>107</v>
      </c>
      <c r="C36" s="380"/>
      <c r="D36" s="380"/>
      <c r="E36" s="380"/>
      <c r="F36" s="380"/>
      <c r="G36" s="37"/>
      <c r="H36" s="119"/>
      <c r="I36" s="119"/>
      <c r="J36" s="119"/>
      <c r="K36" s="102"/>
      <c r="L36" s="102"/>
    </row>
    <row r="37" spans="1:49" ht="25.5" customHeight="1" x14ac:dyDescent="0.25">
      <c r="B37" s="376" t="s">
        <v>6</v>
      </c>
      <c r="C37" s="376"/>
      <c r="D37" s="376"/>
      <c r="E37" s="376"/>
      <c r="F37" s="376"/>
      <c r="G37" s="21" t="s">
        <v>116</v>
      </c>
      <c r="H37" s="123"/>
      <c r="I37" s="123"/>
      <c r="J37" s="124"/>
      <c r="K37" s="123"/>
      <c r="L37" s="124"/>
    </row>
    <row r="38" spans="1:49" x14ac:dyDescent="0.25">
      <c r="B38" s="390">
        <v>1</v>
      </c>
      <c r="C38" s="391"/>
      <c r="D38" s="391"/>
      <c r="E38" s="391"/>
      <c r="F38" s="391"/>
      <c r="G38" s="26">
        <v>2</v>
      </c>
      <c r="H38" s="103"/>
      <c r="I38" s="103"/>
      <c r="J38" s="120"/>
      <c r="K38" s="103"/>
      <c r="L38" s="103"/>
    </row>
    <row r="39" spans="1:49" ht="15" customHeight="1" x14ac:dyDescent="0.25">
      <c r="B39" s="372" t="s">
        <v>108</v>
      </c>
      <c r="C39" s="386"/>
      <c r="D39" s="386"/>
      <c r="E39" s="386"/>
      <c r="F39" s="386"/>
      <c r="G39" s="141">
        <v>95568.23</v>
      </c>
      <c r="H39" s="125"/>
      <c r="I39" s="125"/>
      <c r="J39" s="122"/>
      <c r="K39" s="103"/>
      <c r="L39" s="120"/>
    </row>
    <row r="40" spans="1:49" ht="15" customHeight="1" x14ac:dyDescent="0.25">
      <c r="B40" s="372" t="s">
        <v>213</v>
      </c>
      <c r="C40" s="373"/>
      <c r="D40" s="373"/>
      <c r="E40" s="373"/>
      <c r="F40" s="373"/>
      <c r="G40" s="143">
        <v>-215577.33</v>
      </c>
      <c r="H40" s="123"/>
      <c r="I40" s="123"/>
      <c r="J40" s="124"/>
      <c r="K40" s="123"/>
      <c r="L40" s="124"/>
    </row>
    <row r="41" spans="1:49" ht="15" customHeight="1" x14ac:dyDescent="0.25">
      <c r="B41" s="387" t="s">
        <v>214</v>
      </c>
      <c r="C41" s="388"/>
      <c r="D41" s="388"/>
      <c r="E41" s="388"/>
      <c r="F41" s="389"/>
      <c r="G41" s="138">
        <f>G40+G39</f>
        <v>-120009.09999999999</v>
      </c>
      <c r="H41" s="103"/>
      <c r="I41" s="103"/>
      <c r="J41" s="120"/>
      <c r="K41" s="103"/>
      <c r="L41" s="103"/>
    </row>
    <row r="42" spans="1:49" x14ac:dyDescent="0.25">
      <c r="B42" s="392"/>
      <c r="C42" s="393"/>
      <c r="D42" s="393"/>
      <c r="E42" s="393"/>
      <c r="F42" s="394"/>
      <c r="G42" s="137"/>
      <c r="H42" s="121"/>
      <c r="I42" s="121"/>
      <c r="J42" s="122"/>
      <c r="K42" s="103"/>
      <c r="L42" s="120"/>
    </row>
    <row r="43" spans="1:49" ht="15.75" x14ac:dyDescent="0.25">
      <c r="B43" s="385"/>
      <c r="C43" s="385"/>
      <c r="D43" s="385"/>
      <c r="E43" s="385"/>
      <c r="F43" s="385"/>
      <c r="G43" s="126"/>
      <c r="H43" s="123"/>
      <c r="I43" s="123"/>
      <c r="J43" s="124"/>
      <c r="K43" s="121"/>
      <c r="L43" s="122"/>
    </row>
    <row r="44" spans="1:49" ht="15.75" x14ac:dyDescent="0.25">
      <c r="K44" s="123"/>
      <c r="L44" s="124"/>
    </row>
  </sheetData>
  <mergeCells count="33">
    <mergeCell ref="B27:F27"/>
    <mergeCell ref="B19:F19"/>
    <mergeCell ref="B22:F22"/>
    <mergeCell ref="B42:F42"/>
    <mergeCell ref="B37:F37"/>
    <mergeCell ref="B38:F38"/>
    <mergeCell ref="B39:F39"/>
    <mergeCell ref="B40:F40"/>
    <mergeCell ref="B34:F34"/>
    <mergeCell ref="B43:F43"/>
    <mergeCell ref="B31:F31"/>
    <mergeCell ref="B32:F32"/>
    <mergeCell ref="B28:F28"/>
    <mergeCell ref="B41:F41"/>
    <mergeCell ref="B36:F36"/>
    <mergeCell ref="B30:F30"/>
    <mergeCell ref="B33:F33"/>
    <mergeCell ref="B6:L6"/>
    <mergeCell ref="B17:F17"/>
    <mergeCell ref="B29:F29"/>
    <mergeCell ref="B15:F15"/>
    <mergeCell ref="B16:F16"/>
    <mergeCell ref="B13:F13"/>
    <mergeCell ref="B14:F14"/>
    <mergeCell ref="B7:L7"/>
    <mergeCell ref="B11:L11"/>
    <mergeCell ref="B10:L10"/>
    <mergeCell ref="B8:L8"/>
    <mergeCell ref="B25:F25"/>
    <mergeCell ref="B26:F26"/>
    <mergeCell ref="B12:F12"/>
    <mergeCell ref="B23:L23"/>
    <mergeCell ref="B18:F18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55E3F-29E5-4B54-9622-AF1D412EA1F6}">
  <dimension ref="B1:P107"/>
  <sheetViews>
    <sheetView topLeftCell="A6" zoomScale="112" zoomScaleNormal="112" workbookViewId="0">
      <selection activeCell="K99" sqref="K99"/>
    </sheetView>
  </sheetViews>
  <sheetFormatPr defaultRowHeight="15" x14ac:dyDescent="0.25"/>
  <cols>
    <col min="1" max="1" width="8.85546875" customWidth="1"/>
    <col min="2" max="2" width="7.42578125" bestFit="1" customWidth="1"/>
    <col min="3" max="3" width="8.42578125" bestFit="1" customWidth="1"/>
    <col min="4" max="4" width="7.28515625" customWidth="1"/>
    <col min="5" max="5" width="7.140625" customWidth="1"/>
    <col min="6" max="6" width="44.7109375" customWidth="1"/>
    <col min="7" max="7" width="18.42578125" customWidth="1"/>
    <col min="8" max="8" width="18" customWidth="1"/>
    <col min="9" max="9" width="21.42578125" customWidth="1"/>
    <col min="10" max="10" width="16" customWidth="1"/>
    <col min="11" max="11" width="9.140625" customWidth="1"/>
    <col min="12" max="12" width="10.28515625" customWidth="1"/>
  </cols>
  <sheetData>
    <row r="1" spans="2:12" x14ac:dyDescent="0.25">
      <c r="B1" s="100" t="s">
        <v>113</v>
      </c>
      <c r="C1" s="100"/>
      <c r="D1" s="100"/>
      <c r="E1" s="100"/>
    </row>
    <row r="2" spans="2:12" x14ac:dyDescent="0.25">
      <c r="B2" s="100" t="s">
        <v>114</v>
      </c>
      <c r="C2" s="101"/>
      <c r="D2" s="100"/>
      <c r="E2" s="100"/>
    </row>
    <row r="3" spans="2:12" x14ac:dyDescent="0.25">
      <c r="B3" s="100" t="s">
        <v>115</v>
      </c>
      <c r="C3" s="100"/>
      <c r="D3" s="100"/>
      <c r="E3" s="100"/>
    </row>
    <row r="4" spans="2:12" x14ac:dyDescent="0.25">
      <c r="B4" s="100"/>
      <c r="C4" s="100"/>
      <c r="D4" s="100"/>
      <c r="E4" s="100"/>
    </row>
    <row r="5" spans="2:12" ht="15.75" customHeight="1" x14ac:dyDescent="0.25">
      <c r="B5" s="367" t="s">
        <v>8</v>
      </c>
      <c r="C5" s="367"/>
      <c r="D5" s="367"/>
      <c r="E5" s="367"/>
      <c r="F5" s="367"/>
      <c r="G5" s="367"/>
      <c r="H5" s="367"/>
      <c r="I5" s="367"/>
      <c r="J5" s="367"/>
      <c r="K5" s="367"/>
    </row>
    <row r="6" spans="2:12" ht="18" x14ac:dyDescent="0.25">
      <c r="B6" s="379"/>
      <c r="C6" s="379"/>
      <c r="D6" s="379"/>
      <c r="E6" s="379"/>
      <c r="F6" s="379"/>
      <c r="G6" s="379"/>
      <c r="H6" s="379"/>
      <c r="I6" s="379"/>
      <c r="J6" s="379"/>
      <c r="K6" s="379"/>
    </row>
    <row r="7" spans="2:12" ht="15.75" customHeight="1" x14ac:dyDescent="0.25">
      <c r="B7" s="367" t="s">
        <v>41</v>
      </c>
      <c r="C7" s="367"/>
      <c r="D7" s="367"/>
      <c r="E7" s="367"/>
      <c r="F7" s="367"/>
      <c r="G7" s="367"/>
      <c r="H7" s="367"/>
      <c r="I7" s="367"/>
      <c r="J7" s="367"/>
      <c r="K7" s="367"/>
    </row>
    <row r="8" spans="2:12" ht="18" x14ac:dyDescent="0.25">
      <c r="B8" s="379"/>
      <c r="C8" s="379"/>
      <c r="D8" s="379"/>
      <c r="E8" s="379"/>
      <c r="F8" s="379"/>
      <c r="G8" s="379"/>
      <c r="H8" s="379"/>
      <c r="I8" s="379"/>
      <c r="J8" s="379"/>
      <c r="K8" s="379"/>
    </row>
    <row r="9" spans="2:12" ht="15.75" customHeight="1" x14ac:dyDescent="0.25">
      <c r="B9" s="367" t="s">
        <v>32</v>
      </c>
      <c r="C9" s="367"/>
      <c r="D9" s="367"/>
      <c r="E9" s="367"/>
      <c r="F9" s="367"/>
      <c r="G9" s="367"/>
      <c r="H9" s="367"/>
      <c r="I9" s="367"/>
      <c r="J9" s="367"/>
      <c r="K9" s="367"/>
    </row>
    <row r="10" spans="2:12" ht="18" x14ac:dyDescent="0.25">
      <c r="B10" s="401"/>
      <c r="C10" s="401"/>
      <c r="D10" s="401"/>
      <c r="E10" s="401"/>
      <c r="F10" s="401"/>
      <c r="G10" s="401"/>
      <c r="H10" s="401"/>
      <c r="I10" s="401"/>
      <c r="J10" s="401"/>
      <c r="K10" s="401"/>
    </row>
    <row r="11" spans="2:12" ht="45" customHeight="1" x14ac:dyDescent="0.25">
      <c r="B11" s="395" t="s">
        <v>6</v>
      </c>
      <c r="C11" s="396"/>
      <c r="D11" s="396"/>
      <c r="E11" s="396"/>
      <c r="F11" s="397"/>
      <c r="G11" s="29" t="s">
        <v>215</v>
      </c>
      <c r="H11" s="29" t="s">
        <v>216</v>
      </c>
      <c r="I11" s="29" t="s">
        <v>210</v>
      </c>
      <c r="J11" s="29" t="s">
        <v>217</v>
      </c>
      <c r="K11" s="29" t="s">
        <v>17</v>
      </c>
      <c r="L11" s="29" t="s">
        <v>17</v>
      </c>
    </row>
    <row r="12" spans="2:12" ht="16.5" customHeight="1" x14ac:dyDescent="0.25">
      <c r="B12" s="398">
        <v>1</v>
      </c>
      <c r="C12" s="399"/>
      <c r="D12" s="399"/>
      <c r="E12" s="399"/>
      <c r="F12" s="400"/>
      <c r="G12" s="33">
        <v>2</v>
      </c>
      <c r="H12" s="33">
        <v>3</v>
      </c>
      <c r="I12" s="33">
        <v>4</v>
      </c>
      <c r="J12" s="33">
        <v>5</v>
      </c>
      <c r="K12" s="33" t="s">
        <v>30</v>
      </c>
      <c r="L12" s="33" t="s">
        <v>31</v>
      </c>
    </row>
    <row r="13" spans="2:12" ht="27" customHeight="1" x14ac:dyDescent="0.25">
      <c r="B13" s="59"/>
      <c r="C13" s="59"/>
      <c r="D13" s="59"/>
      <c r="E13" s="59"/>
      <c r="F13" s="59" t="s">
        <v>37</v>
      </c>
      <c r="G13" s="61">
        <f>G15+G22+G26+G33</f>
        <v>1279799.5</v>
      </c>
      <c r="H13" s="61">
        <f>H15+H22+H26+H33</f>
        <v>2926584</v>
      </c>
      <c r="I13" s="61">
        <f>I15+I22+I26+I33</f>
        <v>2926584</v>
      </c>
      <c r="J13" s="61">
        <f>J15+J22+J26+J33</f>
        <v>1496710.4500000002</v>
      </c>
      <c r="K13" s="71">
        <f>J13/G13*100</f>
        <v>116.94882284295316</v>
      </c>
      <c r="L13" s="71">
        <f>J13/I13*100</f>
        <v>51.14189273227764</v>
      </c>
    </row>
    <row r="14" spans="2:12" ht="24.95" customHeight="1" x14ac:dyDescent="0.25">
      <c r="B14" s="7">
        <v>6</v>
      </c>
      <c r="C14" s="7"/>
      <c r="D14" s="7"/>
      <c r="E14" s="7"/>
      <c r="F14" s="7" t="s">
        <v>2</v>
      </c>
      <c r="G14" s="27"/>
      <c r="H14" s="46"/>
      <c r="I14" s="46"/>
      <c r="J14" s="27"/>
      <c r="K14" s="79"/>
      <c r="L14" s="78"/>
    </row>
    <row r="15" spans="2:12" ht="25.5" customHeight="1" x14ac:dyDescent="0.25">
      <c r="B15" s="59"/>
      <c r="C15" s="59">
        <v>63</v>
      </c>
      <c r="D15" s="60"/>
      <c r="E15" s="60"/>
      <c r="F15" s="60" t="s">
        <v>10</v>
      </c>
      <c r="G15" s="61">
        <f>G17+G19+G21</f>
        <v>41453.089999999997</v>
      </c>
      <c r="H15" s="61">
        <f>H17+H19+H21</f>
        <v>33500</v>
      </c>
      <c r="I15" s="61">
        <f>I17+I19+I21</f>
        <v>33500</v>
      </c>
      <c r="J15" s="67">
        <f>J17+J19+J21</f>
        <v>75753.97</v>
      </c>
      <c r="K15" s="71">
        <f>J15/G15*100</f>
        <v>182.74625606920984</v>
      </c>
      <c r="L15" s="71">
        <f>J15/I15*100</f>
        <v>226.13125373134329</v>
      </c>
    </row>
    <row r="16" spans="2:12" x14ac:dyDescent="0.25">
      <c r="B16" s="8"/>
      <c r="C16" s="8"/>
      <c r="D16" s="8">
        <v>634</v>
      </c>
      <c r="E16" s="8"/>
      <c r="F16" s="8"/>
      <c r="G16" s="5"/>
      <c r="H16" s="5"/>
      <c r="I16" s="5"/>
      <c r="J16" s="78"/>
      <c r="K16" s="79"/>
      <c r="L16" s="78"/>
    </row>
    <row r="17" spans="2:12" ht="15" customHeight="1" x14ac:dyDescent="0.25">
      <c r="B17" s="8"/>
      <c r="C17" s="8"/>
      <c r="D17" s="8"/>
      <c r="E17" s="8">
        <v>6341</v>
      </c>
      <c r="F17" s="8" t="s">
        <v>47</v>
      </c>
      <c r="G17" s="75">
        <v>27096.84</v>
      </c>
      <c r="H17" s="98">
        <v>0</v>
      </c>
      <c r="I17" s="98">
        <v>0</v>
      </c>
      <c r="J17" s="80">
        <v>0</v>
      </c>
      <c r="K17" s="79"/>
      <c r="L17" s="79"/>
    </row>
    <row r="18" spans="2:12" ht="15" customHeight="1" x14ac:dyDescent="0.25">
      <c r="B18" s="8"/>
      <c r="C18" s="8"/>
      <c r="D18" s="8">
        <v>636</v>
      </c>
      <c r="E18" s="8"/>
      <c r="F18" s="8"/>
      <c r="G18" s="89"/>
      <c r="H18" s="42"/>
      <c r="I18" s="42"/>
      <c r="J18" s="68"/>
      <c r="K18" s="79"/>
      <c r="L18" s="81"/>
    </row>
    <row r="19" spans="2:12" ht="25.5" customHeight="1" x14ac:dyDescent="0.25">
      <c r="B19" s="8"/>
      <c r="C19" s="8"/>
      <c r="D19" s="8"/>
      <c r="E19" s="8">
        <v>6361</v>
      </c>
      <c r="F19" s="17" t="s">
        <v>48</v>
      </c>
      <c r="G19" s="75">
        <v>14356.25</v>
      </c>
      <c r="H19" s="98">
        <v>33500</v>
      </c>
      <c r="I19" s="98">
        <v>33500</v>
      </c>
      <c r="J19" s="80">
        <v>75262.5</v>
      </c>
      <c r="K19" s="79">
        <f>J19/G19*100</f>
        <v>524.24902046147145</v>
      </c>
      <c r="L19" s="79">
        <f>J19/H19*100</f>
        <v>224.66417910447763</v>
      </c>
    </row>
    <row r="20" spans="2:12" ht="18" customHeight="1" x14ac:dyDescent="0.25">
      <c r="B20" s="8"/>
      <c r="C20" s="8"/>
      <c r="D20" s="8">
        <v>639</v>
      </c>
      <c r="E20" s="8"/>
      <c r="F20" s="17"/>
      <c r="G20" s="89"/>
      <c r="H20" s="42"/>
      <c r="I20" s="42"/>
      <c r="J20" s="68"/>
      <c r="K20" s="79"/>
      <c r="L20" s="82"/>
    </row>
    <row r="21" spans="2:12" ht="25.5" customHeight="1" x14ac:dyDescent="0.25">
      <c r="B21" s="8"/>
      <c r="C21" s="8"/>
      <c r="D21" s="8"/>
      <c r="E21" s="8">
        <v>6391</v>
      </c>
      <c r="F21" s="17" t="s">
        <v>49</v>
      </c>
      <c r="G21" s="75">
        <v>0</v>
      </c>
      <c r="H21" s="42">
        <v>0</v>
      </c>
      <c r="I21" s="42">
        <v>0</v>
      </c>
      <c r="J21" s="80">
        <v>491.47</v>
      </c>
      <c r="K21" s="79"/>
      <c r="L21" s="81"/>
    </row>
    <row r="22" spans="2:12" ht="25.5" customHeight="1" x14ac:dyDescent="0.25">
      <c r="B22" s="48"/>
      <c r="C22" s="62">
        <v>65</v>
      </c>
      <c r="D22" s="48"/>
      <c r="E22" s="48"/>
      <c r="F22" s="63" t="s">
        <v>109</v>
      </c>
      <c r="G22" s="61">
        <f>G24</f>
        <v>1444.58</v>
      </c>
      <c r="H22" s="64">
        <f>H24</f>
        <v>3000</v>
      </c>
      <c r="I22" s="64">
        <f>I24</f>
        <v>3000</v>
      </c>
      <c r="J22" s="67">
        <f>J24</f>
        <v>2246.0300000000002</v>
      </c>
      <c r="K22" s="71"/>
      <c r="L22" s="72">
        <f>J22/I22*100</f>
        <v>74.867666666666679</v>
      </c>
    </row>
    <row r="23" spans="2:12" x14ac:dyDescent="0.25">
      <c r="B23" s="8"/>
      <c r="C23" s="8"/>
      <c r="D23" s="8">
        <v>652</v>
      </c>
      <c r="E23" s="8"/>
      <c r="F23" s="17"/>
      <c r="G23" s="5"/>
      <c r="H23" s="42"/>
      <c r="I23" s="42"/>
      <c r="J23" s="68"/>
      <c r="K23" s="79"/>
      <c r="L23" s="81"/>
    </row>
    <row r="24" spans="2:12" x14ac:dyDescent="0.25">
      <c r="B24" s="8"/>
      <c r="C24" s="8"/>
      <c r="D24" s="8"/>
      <c r="E24" s="8">
        <v>6526</v>
      </c>
      <c r="F24" s="17" t="s">
        <v>50</v>
      </c>
      <c r="G24" s="75">
        <v>1444.58</v>
      </c>
      <c r="H24" s="98">
        <v>3000</v>
      </c>
      <c r="I24" s="98">
        <v>3000</v>
      </c>
      <c r="J24" s="80">
        <v>2246.0300000000002</v>
      </c>
      <c r="K24" s="79">
        <f>J24/G24*100</f>
        <v>155.47979343476999</v>
      </c>
      <c r="L24" s="79">
        <f>J24/H24*100</f>
        <v>74.867666666666679</v>
      </c>
    </row>
    <row r="25" spans="2:12" x14ac:dyDescent="0.25">
      <c r="B25" s="8"/>
      <c r="C25" s="8"/>
      <c r="D25" s="8"/>
      <c r="E25" s="8"/>
      <c r="F25" s="17"/>
      <c r="G25" s="5"/>
      <c r="H25" s="42"/>
      <c r="I25" s="42"/>
      <c r="J25" s="68"/>
      <c r="K25" s="79"/>
      <c r="L25" s="81"/>
    </row>
    <row r="26" spans="2:12" ht="25.5" x14ac:dyDescent="0.25">
      <c r="B26" s="48"/>
      <c r="C26" s="62">
        <v>66</v>
      </c>
      <c r="D26" s="65"/>
      <c r="E26" s="65"/>
      <c r="F26" s="60" t="s">
        <v>12</v>
      </c>
      <c r="G26" s="61">
        <f>G27+G30</f>
        <v>32023.55</v>
      </c>
      <c r="H26" s="61">
        <f>H27+H30</f>
        <v>15500</v>
      </c>
      <c r="I26" s="61">
        <f>I27+I30</f>
        <v>15500</v>
      </c>
      <c r="J26" s="67">
        <f>J27+J30</f>
        <v>22619.129999999997</v>
      </c>
      <c r="K26" s="71"/>
      <c r="L26" s="71">
        <f>J26/I26*100</f>
        <v>145.92987096774192</v>
      </c>
    </row>
    <row r="27" spans="2:12" ht="25.5" x14ac:dyDescent="0.25">
      <c r="B27" s="8"/>
      <c r="C27" s="12"/>
      <c r="D27" s="9">
        <v>661</v>
      </c>
      <c r="E27" s="9"/>
      <c r="F27" s="10" t="s">
        <v>24</v>
      </c>
      <c r="G27" s="90">
        <f>G28+G29</f>
        <v>5944.8</v>
      </c>
      <c r="H27" s="44">
        <f>H28+H29</f>
        <v>11000</v>
      </c>
      <c r="I27" s="44">
        <f>I28+I29</f>
        <v>11000</v>
      </c>
      <c r="J27" s="68">
        <f>J28+J29</f>
        <v>5591.26</v>
      </c>
      <c r="K27" s="79">
        <f>J27/G27*100</f>
        <v>94.052953842013181</v>
      </c>
      <c r="L27" s="79">
        <f>J27/H27*100</f>
        <v>50.829636363636368</v>
      </c>
    </row>
    <row r="28" spans="2:12" x14ac:dyDescent="0.25">
      <c r="B28" s="8"/>
      <c r="C28" s="12"/>
      <c r="D28" s="9"/>
      <c r="E28" s="9">
        <v>6614</v>
      </c>
      <c r="F28" s="10" t="s">
        <v>25</v>
      </c>
      <c r="G28" s="43">
        <v>435</v>
      </c>
      <c r="H28" s="75">
        <v>2000</v>
      </c>
      <c r="I28" s="75">
        <v>2000</v>
      </c>
      <c r="J28" s="80">
        <v>490.46</v>
      </c>
      <c r="K28" s="79"/>
      <c r="L28" s="79"/>
    </row>
    <row r="29" spans="2:12" x14ac:dyDescent="0.25">
      <c r="B29" s="8"/>
      <c r="C29" s="8"/>
      <c r="D29" s="9"/>
      <c r="E29" s="9">
        <v>6615</v>
      </c>
      <c r="F29" s="10" t="s">
        <v>51</v>
      </c>
      <c r="G29" s="43">
        <v>5509.8</v>
      </c>
      <c r="H29" s="75">
        <v>9000</v>
      </c>
      <c r="I29" s="75">
        <v>9000</v>
      </c>
      <c r="J29" s="80">
        <v>5100.8</v>
      </c>
      <c r="K29" s="79"/>
      <c r="L29" s="79"/>
    </row>
    <row r="30" spans="2:12" x14ac:dyDescent="0.25">
      <c r="B30" s="8"/>
      <c r="C30" s="8"/>
      <c r="D30" s="9">
        <v>663</v>
      </c>
      <c r="E30" s="9"/>
      <c r="F30" s="10"/>
      <c r="G30" s="44">
        <f>G31+G32</f>
        <v>26078.75</v>
      </c>
      <c r="H30" s="44">
        <f>H31+H32</f>
        <v>4500</v>
      </c>
      <c r="I30" s="44">
        <f>I31+I32</f>
        <v>4500</v>
      </c>
      <c r="J30" s="68">
        <f>J31+J32</f>
        <v>17027.87</v>
      </c>
      <c r="K30" s="79">
        <f>J30/G30*100</f>
        <v>65.294042084072274</v>
      </c>
      <c r="L30" s="79">
        <f>J30/H30*100</f>
        <v>378.39711111111109</v>
      </c>
    </row>
    <row r="31" spans="2:12" x14ac:dyDescent="0.25">
      <c r="B31" s="8"/>
      <c r="C31" s="8"/>
      <c r="D31" s="9"/>
      <c r="E31" s="9">
        <v>6631</v>
      </c>
      <c r="F31" s="10" t="s">
        <v>52</v>
      </c>
      <c r="G31" s="75">
        <v>26078.75</v>
      </c>
      <c r="H31" s="75">
        <v>4500</v>
      </c>
      <c r="I31" s="75">
        <v>4500</v>
      </c>
      <c r="J31" s="80">
        <v>2813.62</v>
      </c>
      <c r="K31" s="79"/>
      <c r="L31" s="79"/>
    </row>
    <row r="32" spans="2:12" x14ac:dyDescent="0.25">
      <c r="B32" s="8"/>
      <c r="C32" s="8"/>
      <c r="D32" s="9"/>
      <c r="E32" s="9">
        <v>6632</v>
      </c>
      <c r="F32" s="10" t="s">
        <v>218</v>
      </c>
      <c r="G32" s="75">
        <v>0</v>
      </c>
      <c r="H32" s="75">
        <v>0</v>
      </c>
      <c r="I32" s="75">
        <v>0</v>
      </c>
      <c r="J32" s="80">
        <v>14214.25</v>
      </c>
      <c r="K32" s="79"/>
      <c r="L32" s="79"/>
    </row>
    <row r="33" spans="2:12" ht="25.5" customHeight="1" x14ac:dyDescent="0.25">
      <c r="B33" s="48"/>
      <c r="C33" s="62">
        <v>67</v>
      </c>
      <c r="D33" s="65"/>
      <c r="E33" s="65"/>
      <c r="F33" s="63" t="s">
        <v>110</v>
      </c>
      <c r="G33" s="61">
        <f>G35+G36</f>
        <v>1204878.28</v>
      </c>
      <c r="H33" s="61">
        <f>H35+H36</f>
        <v>2874584</v>
      </c>
      <c r="I33" s="61">
        <f>I35+I36</f>
        <v>2874584</v>
      </c>
      <c r="J33" s="61">
        <f>J34</f>
        <v>1396091.32</v>
      </c>
      <c r="K33" s="71">
        <f>J33/G33*100</f>
        <v>115.86990513265789</v>
      </c>
      <c r="L33" s="71">
        <f>J33/I33*100</f>
        <v>48.566725480973943</v>
      </c>
    </row>
    <row r="34" spans="2:12" x14ac:dyDescent="0.25">
      <c r="B34" s="8"/>
      <c r="C34" s="8"/>
      <c r="D34" s="8">
        <v>671</v>
      </c>
      <c r="E34" s="8"/>
      <c r="F34" s="17"/>
      <c r="G34" s="43">
        <f>G35+G36</f>
        <v>1204878.28</v>
      </c>
      <c r="H34" s="43">
        <f>H35+H36</f>
        <v>2874584</v>
      </c>
      <c r="I34" s="43">
        <f>I35+I36</f>
        <v>2874584</v>
      </c>
      <c r="J34" s="43">
        <f>J35+J36</f>
        <v>1396091.32</v>
      </c>
      <c r="K34" s="79"/>
      <c r="L34" s="22"/>
    </row>
    <row r="35" spans="2:12" x14ac:dyDescent="0.25">
      <c r="B35" s="8"/>
      <c r="C35" s="8"/>
      <c r="D35" s="8"/>
      <c r="E35" s="8">
        <v>6711</v>
      </c>
      <c r="F35" s="17" t="s">
        <v>233</v>
      </c>
      <c r="G35" s="43">
        <v>1204878.28</v>
      </c>
      <c r="H35" s="43">
        <v>2874584</v>
      </c>
      <c r="I35" s="43">
        <v>2874584</v>
      </c>
      <c r="J35" s="80">
        <v>1356011.07</v>
      </c>
      <c r="K35" s="79"/>
      <c r="L35" s="79"/>
    </row>
    <row r="36" spans="2:12" x14ac:dyDescent="0.25">
      <c r="B36" s="8"/>
      <c r="C36" s="8"/>
      <c r="D36" s="8"/>
      <c r="E36" s="8">
        <v>6712</v>
      </c>
      <c r="F36" s="17" t="s">
        <v>234</v>
      </c>
      <c r="G36" s="43">
        <v>0</v>
      </c>
      <c r="H36" s="43">
        <v>0</v>
      </c>
      <c r="I36" s="43"/>
      <c r="J36" s="80">
        <v>40080.25</v>
      </c>
      <c r="K36" s="79"/>
      <c r="L36" s="78"/>
    </row>
    <row r="37" spans="2:12" x14ac:dyDescent="0.25">
      <c r="B37" s="105"/>
      <c r="C37" s="105"/>
      <c r="D37" s="105"/>
      <c r="E37" s="105"/>
      <c r="F37" s="106"/>
      <c r="G37" s="107"/>
      <c r="H37" s="107"/>
      <c r="I37" s="107"/>
      <c r="J37" s="108"/>
      <c r="K37" s="109"/>
      <c r="L37" s="83"/>
    </row>
    <row r="38" spans="2:12" x14ac:dyDescent="0.25">
      <c r="B38" s="105"/>
      <c r="C38" s="105"/>
      <c r="D38" s="105"/>
      <c r="E38" s="105"/>
      <c r="F38" s="106"/>
      <c r="G38" s="107"/>
      <c r="H38" s="107"/>
      <c r="I38" s="107"/>
      <c r="J38" s="108"/>
      <c r="K38" s="109"/>
      <c r="L38" s="83"/>
    </row>
    <row r="39" spans="2:12" x14ac:dyDescent="0.25">
      <c r="B39" s="105"/>
      <c r="C39" s="105"/>
      <c r="D39" s="105"/>
      <c r="E39" s="105"/>
      <c r="F39" s="106"/>
      <c r="G39" s="107"/>
      <c r="H39" s="107"/>
      <c r="I39" s="107"/>
      <c r="J39" s="108"/>
      <c r="K39" s="109"/>
      <c r="L39" s="83"/>
    </row>
    <row r="40" spans="2:12" x14ac:dyDescent="0.25">
      <c r="B40" s="402"/>
      <c r="C40" s="402"/>
      <c r="D40" s="402"/>
      <c r="E40" s="402"/>
      <c r="F40" s="402"/>
      <c r="G40" s="402"/>
      <c r="H40" s="402"/>
      <c r="I40" s="402"/>
      <c r="J40" s="402"/>
      <c r="K40" s="402"/>
      <c r="L40" s="83"/>
    </row>
    <row r="41" spans="2:12" ht="36.75" customHeight="1" x14ac:dyDescent="0.25">
      <c r="B41" s="395" t="s">
        <v>6</v>
      </c>
      <c r="C41" s="396"/>
      <c r="D41" s="396"/>
      <c r="E41" s="396"/>
      <c r="F41" s="397"/>
      <c r="G41" s="29" t="s">
        <v>119</v>
      </c>
      <c r="H41" s="29" t="s">
        <v>118</v>
      </c>
      <c r="I41" s="29" t="s">
        <v>121</v>
      </c>
      <c r="J41" s="29" t="s">
        <v>120</v>
      </c>
      <c r="K41" s="29" t="s">
        <v>17</v>
      </c>
      <c r="L41" s="29" t="s">
        <v>17</v>
      </c>
    </row>
    <row r="42" spans="2:12" ht="25.5" x14ac:dyDescent="0.25">
      <c r="B42" s="395">
        <v>1</v>
      </c>
      <c r="C42" s="396"/>
      <c r="D42" s="396"/>
      <c r="E42" s="396"/>
      <c r="F42" s="397"/>
      <c r="G42" s="29">
        <v>2</v>
      </c>
      <c r="H42" s="29">
        <v>3</v>
      </c>
      <c r="I42" s="29">
        <v>4</v>
      </c>
      <c r="J42" s="29">
        <v>5</v>
      </c>
      <c r="K42" s="29" t="s">
        <v>30</v>
      </c>
      <c r="L42" s="29" t="s">
        <v>31</v>
      </c>
    </row>
    <row r="43" spans="2:12" ht="25.5" customHeight="1" x14ac:dyDescent="0.25">
      <c r="B43" s="59"/>
      <c r="C43" s="59"/>
      <c r="D43" s="59"/>
      <c r="E43" s="59"/>
      <c r="F43" s="59" t="s">
        <v>36</v>
      </c>
      <c r="G43" s="61">
        <f>G44+G92</f>
        <v>1252873.75</v>
      </c>
      <c r="H43" s="61">
        <f>H44+H92</f>
        <v>2926584</v>
      </c>
      <c r="I43" s="61">
        <f>I44+I92</f>
        <v>2926584</v>
      </c>
      <c r="J43" s="67">
        <f>J44+J92</f>
        <v>1712287.7800000003</v>
      </c>
      <c r="K43" s="71">
        <f>J43/G43*100</f>
        <v>136.66882078102444</v>
      </c>
      <c r="L43" s="71">
        <f>J43/I43*100</f>
        <v>58.508068792831516</v>
      </c>
    </row>
    <row r="44" spans="2:12" ht="27" customHeight="1" x14ac:dyDescent="0.25">
      <c r="B44" s="7">
        <v>3</v>
      </c>
      <c r="C44" s="7"/>
      <c r="D44" s="7"/>
      <c r="E44" s="7"/>
      <c r="F44" s="7" t="s">
        <v>3</v>
      </c>
      <c r="G44" s="44">
        <f>G45+G52+G81+G85+G88</f>
        <v>1252230.82</v>
      </c>
      <c r="H44" s="44">
        <f>H45+H52+H81+H85+H88</f>
        <v>2913084</v>
      </c>
      <c r="I44" s="44">
        <f>I45+I52+I81+I85+I88</f>
        <v>2913084</v>
      </c>
      <c r="J44" s="68">
        <f>J45+J52+J81+J85+J88</f>
        <v>1641970.3000000003</v>
      </c>
      <c r="K44" s="84">
        <f>J44/G44*100</f>
        <v>131.12361345650319</v>
      </c>
      <c r="L44" s="84">
        <f>J44/I44*100</f>
        <v>56.365360559462076</v>
      </c>
    </row>
    <row r="45" spans="2:12" ht="18" customHeight="1" x14ac:dyDescent="0.25">
      <c r="B45" s="59"/>
      <c r="C45" s="59">
        <v>31</v>
      </c>
      <c r="D45" s="60"/>
      <c r="E45" s="60"/>
      <c r="F45" s="59" t="s">
        <v>4</v>
      </c>
      <c r="G45" s="61">
        <f>G46+G50+G51</f>
        <v>904434.22</v>
      </c>
      <c r="H45" s="61">
        <f>H46+H50+H51</f>
        <v>2199060</v>
      </c>
      <c r="I45" s="61">
        <f>I46+I50+I51</f>
        <v>2199060</v>
      </c>
      <c r="J45" s="67">
        <f>J46+J50+J51</f>
        <v>1225530.8800000001</v>
      </c>
      <c r="K45" s="71">
        <f>J45/G45*100</f>
        <v>135.50248905885053</v>
      </c>
      <c r="L45" s="71">
        <f t="shared" ref="L45:L51" si="0">J45/I45*100</f>
        <v>55.729760897838176</v>
      </c>
    </row>
    <row r="46" spans="2:12" x14ac:dyDescent="0.25">
      <c r="B46" s="8"/>
      <c r="C46" s="8"/>
      <c r="D46" s="8">
        <v>311</v>
      </c>
      <c r="E46" s="8"/>
      <c r="F46" s="8" t="s">
        <v>26</v>
      </c>
      <c r="G46" s="80">
        <f>G47+G48+G49</f>
        <v>751377.03999999992</v>
      </c>
      <c r="H46" s="75">
        <v>1837800</v>
      </c>
      <c r="I46" s="75">
        <v>1837800</v>
      </c>
      <c r="J46" s="80">
        <f>J47+J48+J49</f>
        <v>1019111.52</v>
      </c>
      <c r="K46" s="79">
        <f>J46/G46*100</f>
        <v>135.63250748252835</v>
      </c>
      <c r="L46" s="79">
        <f t="shared" si="0"/>
        <v>55.452797910545215</v>
      </c>
    </row>
    <row r="47" spans="2:12" x14ac:dyDescent="0.25">
      <c r="B47" s="8"/>
      <c r="C47" s="8"/>
      <c r="D47" s="8"/>
      <c r="E47" s="8">
        <v>3111</v>
      </c>
      <c r="F47" s="8" t="s">
        <v>27</v>
      </c>
      <c r="G47" s="43">
        <v>657546.09</v>
      </c>
      <c r="H47" s="75">
        <v>1723800</v>
      </c>
      <c r="I47" s="75">
        <v>1723800</v>
      </c>
      <c r="J47" s="43">
        <v>947982.24</v>
      </c>
      <c r="K47" s="79">
        <f>J47/G47*100</f>
        <v>144.16970223334459</v>
      </c>
      <c r="L47" s="79">
        <f t="shared" si="0"/>
        <v>54.99374869474417</v>
      </c>
    </row>
    <row r="48" spans="2:12" x14ac:dyDescent="0.25">
      <c r="B48" s="8"/>
      <c r="C48" s="8"/>
      <c r="D48" s="8"/>
      <c r="E48" s="8">
        <v>3113</v>
      </c>
      <c r="F48" s="8" t="s">
        <v>220</v>
      </c>
      <c r="G48" s="43"/>
      <c r="H48" s="75"/>
      <c r="I48" s="75"/>
      <c r="J48" s="43">
        <v>3108.98</v>
      </c>
      <c r="K48" s="79"/>
      <c r="L48" s="79"/>
    </row>
    <row r="49" spans="2:12" x14ac:dyDescent="0.25">
      <c r="B49" s="8"/>
      <c r="C49" s="8"/>
      <c r="D49" s="8"/>
      <c r="E49" s="8">
        <v>3114</v>
      </c>
      <c r="F49" s="8" t="s">
        <v>53</v>
      </c>
      <c r="G49" s="43">
        <v>93830.95</v>
      </c>
      <c r="H49" s="75">
        <v>114000</v>
      </c>
      <c r="I49" s="75">
        <v>114000</v>
      </c>
      <c r="J49" s="43">
        <v>68020.3</v>
      </c>
      <c r="K49" s="79">
        <f>J49/G49*100</f>
        <v>72.492391902671784</v>
      </c>
      <c r="L49" s="79">
        <f t="shared" si="0"/>
        <v>59.666929824561407</v>
      </c>
    </row>
    <row r="50" spans="2:12" x14ac:dyDescent="0.25">
      <c r="B50" s="8"/>
      <c r="C50" s="8"/>
      <c r="D50" s="8">
        <v>312</v>
      </c>
      <c r="E50" s="8"/>
      <c r="F50" s="8" t="s">
        <v>54</v>
      </c>
      <c r="G50" s="43">
        <v>36585.410000000003</v>
      </c>
      <c r="H50" s="43">
        <v>58000</v>
      </c>
      <c r="I50" s="43">
        <v>58000</v>
      </c>
      <c r="J50" s="43">
        <v>38511.269999999997</v>
      </c>
      <c r="K50" s="79">
        <f>J50/G50*100</f>
        <v>105.26401098142672</v>
      </c>
      <c r="L50" s="79">
        <f t="shared" si="0"/>
        <v>66.398741379310337</v>
      </c>
    </row>
    <row r="51" spans="2:12" x14ac:dyDescent="0.25">
      <c r="B51" s="8"/>
      <c r="C51" s="8"/>
      <c r="D51" s="8">
        <v>313</v>
      </c>
      <c r="E51" s="8">
        <v>3132</v>
      </c>
      <c r="F51" s="8" t="s">
        <v>55</v>
      </c>
      <c r="G51" s="43">
        <v>116471.77</v>
      </c>
      <c r="H51" s="75">
        <v>303260</v>
      </c>
      <c r="I51" s="75">
        <v>303260</v>
      </c>
      <c r="J51" s="43">
        <v>167908.09</v>
      </c>
      <c r="K51" s="79">
        <f t="shared" ref="K51:K59" si="1">J51/G51*100</f>
        <v>144.16204888102928</v>
      </c>
      <c r="L51" s="79">
        <f t="shared" si="0"/>
        <v>55.367700982655144</v>
      </c>
    </row>
    <row r="52" spans="2:12" ht="18" customHeight="1" x14ac:dyDescent="0.25">
      <c r="B52" s="48"/>
      <c r="C52" s="62">
        <v>32</v>
      </c>
      <c r="D52" s="65"/>
      <c r="E52" s="65"/>
      <c r="F52" s="62" t="s">
        <v>9</v>
      </c>
      <c r="G52" s="61">
        <f>G53+G58+G65+G75</f>
        <v>292963.94</v>
      </c>
      <c r="H52" s="61">
        <f>H53+H58+H65+H75</f>
        <v>628024</v>
      </c>
      <c r="I52" s="61">
        <f>I53+I58+I65+I75</f>
        <v>628024</v>
      </c>
      <c r="J52" s="67">
        <f>J53+J58+J65+J75</f>
        <v>384069.55000000005</v>
      </c>
      <c r="K52" s="71">
        <f t="shared" si="1"/>
        <v>131.09789211600582</v>
      </c>
      <c r="L52" s="71">
        <f>J52/H52*100</f>
        <v>61.155234513330704</v>
      </c>
    </row>
    <row r="53" spans="2:12" x14ac:dyDescent="0.25">
      <c r="B53" s="8"/>
      <c r="C53" s="8"/>
      <c r="D53" s="73">
        <v>321</v>
      </c>
      <c r="E53" s="8"/>
      <c r="F53" s="12" t="s">
        <v>28</v>
      </c>
      <c r="G53" s="44">
        <f>G54+G55+G56</f>
        <v>42043.56</v>
      </c>
      <c r="H53" s="44">
        <f>H54+H55+H56</f>
        <v>109556</v>
      </c>
      <c r="I53" s="44">
        <f>I54+I55+I56</f>
        <v>109556</v>
      </c>
      <c r="J53" s="68">
        <f>J54+J55+J56+J57</f>
        <v>49975.22</v>
      </c>
      <c r="K53" s="84">
        <f t="shared" si="1"/>
        <v>118.86533871061349</v>
      </c>
      <c r="L53" s="84">
        <f t="shared" ref="L53:L66" si="2">J53/I53*100</f>
        <v>45.616141516667277</v>
      </c>
    </row>
    <row r="54" spans="2:12" x14ac:dyDescent="0.25">
      <c r="B54" s="8"/>
      <c r="C54" s="12"/>
      <c r="D54" s="8"/>
      <c r="E54" s="8">
        <v>3211</v>
      </c>
      <c r="F54" s="17" t="s">
        <v>29</v>
      </c>
      <c r="G54" s="43">
        <v>3773.16</v>
      </c>
      <c r="H54" s="43">
        <v>12556</v>
      </c>
      <c r="I54" s="43">
        <v>12556</v>
      </c>
      <c r="J54" s="43">
        <v>3554.3</v>
      </c>
      <c r="K54" s="79">
        <f t="shared" si="1"/>
        <v>94.199556870103578</v>
      </c>
      <c r="L54" s="79">
        <f t="shared" si="2"/>
        <v>28.307582032494427</v>
      </c>
    </row>
    <row r="55" spans="2:12" x14ac:dyDescent="0.25">
      <c r="B55" s="8"/>
      <c r="C55" s="12"/>
      <c r="D55" s="8"/>
      <c r="E55" s="8">
        <v>3212</v>
      </c>
      <c r="F55" s="17" t="s">
        <v>56</v>
      </c>
      <c r="G55" s="43">
        <v>34981.9</v>
      </c>
      <c r="H55" s="43">
        <v>83700</v>
      </c>
      <c r="I55" s="43">
        <v>83700</v>
      </c>
      <c r="J55" s="43">
        <v>39494.67</v>
      </c>
      <c r="K55" s="79">
        <f t="shared" si="1"/>
        <v>112.90029986936101</v>
      </c>
      <c r="L55" s="79">
        <f t="shared" si="2"/>
        <v>47.185985663082434</v>
      </c>
    </row>
    <row r="56" spans="2:12" x14ac:dyDescent="0.25">
      <c r="B56" s="8"/>
      <c r="C56" s="12"/>
      <c r="D56" s="9"/>
      <c r="E56" s="8">
        <v>3213</v>
      </c>
      <c r="F56" s="8" t="s">
        <v>57</v>
      </c>
      <c r="G56" s="43">
        <v>3288.5</v>
      </c>
      <c r="H56" s="43">
        <v>13300</v>
      </c>
      <c r="I56" s="43">
        <v>13300</v>
      </c>
      <c r="J56" s="43">
        <v>6899.25</v>
      </c>
      <c r="K56" s="79">
        <f t="shared" si="1"/>
        <v>209.7993005929755</v>
      </c>
      <c r="L56" s="79">
        <f t="shared" si="2"/>
        <v>51.874060150375946</v>
      </c>
    </row>
    <row r="57" spans="2:12" x14ac:dyDescent="0.25">
      <c r="B57" s="8"/>
      <c r="C57" s="12"/>
      <c r="D57" s="9"/>
      <c r="E57" s="8">
        <v>3214</v>
      </c>
      <c r="F57" s="8" t="s">
        <v>221</v>
      </c>
      <c r="G57" s="43">
        <v>0</v>
      </c>
      <c r="H57" s="43">
        <v>0</v>
      </c>
      <c r="I57" s="43">
        <v>0</v>
      </c>
      <c r="J57" s="43">
        <v>27</v>
      </c>
      <c r="K57" s="79">
        <v>0</v>
      </c>
      <c r="L57" s="79">
        <v>0</v>
      </c>
    </row>
    <row r="58" spans="2:12" x14ac:dyDescent="0.25">
      <c r="B58" s="8"/>
      <c r="C58" s="12"/>
      <c r="D58" s="73">
        <v>322</v>
      </c>
      <c r="E58" s="73"/>
      <c r="F58" s="12" t="s">
        <v>58</v>
      </c>
      <c r="G58" s="44">
        <f>SUM(G59:G64)</f>
        <v>195112.22</v>
      </c>
      <c r="H58" s="44">
        <f>SUM(H59:H64)</f>
        <v>398308</v>
      </c>
      <c r="I58" s="44">
        <f>SUM(I59:I64)</f>
        <v>398308</v>
      </c>
      <c r="J58" s="44">
        <f>SUM(J59:J64)</f>
        <v>187721.34000000003</v>
      </c>
      <c r="K58" s="84">
        <f t="shared" si="1"/>
        <v>96.211985082226022</v>
      </c>
      <c r="L58" s="84">
        <f t="shared" si="2"/>
        <v>47.129693603944695</v>
      </c>
    </row>
    <row r="59" spans="2:12" x14ac:dyDescent="0.25">
      <c r="B59" s="8"/>
      <c r="C59" s="12"/>
      <c r="D59" s="9"/>
      <c r="E59" s="8">
        <v>3221</v>
      </c>
      <c r="F59" s="8" t="s">
        <v>59</v>
      </c>
      <c r="G59" s="43">
        <v>15087.48</v>
      </c>
      <c r="H59" s="43">
        <v>34000</v>
      </c>
      <c r="I59" s="43">
        <v>34000</v>
      </c>
      <c r="J59" s="43">
        <v>19660.63</v>
      </c>
      <c r="K59" s="79">
        <f t="shared" si="1"/>
        <v>130.31089353556723</v>
      </c>
      <c r="L59" s="79">
        <f t="shared" si="2"/>
        <v>57.825382352941176</v>
      </c>
    </row>
    <row r="60" spans="2:12" x14ac:dyDescent="0.25">
      <c r="B60" s="8"/>
      <c r="C60" s="12"/>
      <c r="D60" s="9"/>
      <c r="E60" s="8">
        <v>3222</v>
      </c>
      <c r="F60" s="8" t="s">
        <v>60</v>
      </c>
      <c r="G60" s="43">
        <v>64319.21</v>
      </c>
      <c r="H60" s="75">
        <v>146500</v>
      </c>
      <c r="I60" s="75">
        <v>146500</v>
      </c>
      <c r="J60" s="43">
        <v>61040.11</v>
      </c>
      <c r="K60" s="79">
        <f t="shared" ref="K60:K65" si="3">J60/G60*100</f>
        <v>94.901834148771428</v>
      </c>
      <c r="L60" s="79">
        <f t="shared" si="2"/>
        <v>41.66560409556314</v>
      </c>
    </row>
    <row r="61" spans="2:12" x14ac:dyDescent="0.25">
      <c r="B61" s="8"/>
      <c r="C61" s="12"/>
      <c r="D61" s="9"/>
      <c r="E61" s="8">
        <v>3223</v>
      </c>
      <c r="F61" s="8" t="s">
        <v>95</v>
      </c>
      <c r="G61" s="43">
        <v>98491.51</v>
      </c>
      <c r="H61" s="43">
        <v>178808</v>
      </c>
      <c r="I61" s="43">
        <v>178808</v>
      </c>
      <c r="J61" s="43">
        <v>80438.84</v>
      </c>
      <c r="K61" s="79">
        <f t="shared" si="3"/>
        <v>81.670836400010515</v>
      </c>
      <c r="L61" s="79">
        <f t="shared" si="2"/>
        <v>44.986152744843629</v>
      </c>
    </row>
    <row r="62" spans="2:12" x14ac:dyDescent="0.25">
      <c r="B62" s="8"/>
      <c r="C62" s="12"/>
      <c r="D62" s="9"/>
      <c r="E62" s="8">
        <v>3224</v>
      </c>
      <c r="F62" s="8" t="s">
        <v>96</v>
      </c>
      <c r="G62" s="43">
        <v>8798.68</v>
      </c>
      <c r="H62" s="43">
        <v>18500</v>
      </c>
      <c r="I62" s="43">
        <v>18500</v>
      </c>
      <c r="J62" s="43">
        <v>13920.73</v>
      </c>
      <c r="K62" s="84">
        <f t="shared" si="3"/>
        <v>158.21384571322062</v>
      </c>
      <c r="L62" s="79">
        <f t="shared" si="2"/>
        <v>75.247189189189186</v>
      </c>
    </row>
    <row r="63" spans="2:12" x14ac:dyDescent="0.25">
      <c r="B63" s="8"/>
      <c r="C63" s="12"/>
      <c r="D63" s="9"/>
      <c r="E63" s="8">
        <v>3225</v>
      </c>
      <c r="F63" s="8" t="s">
        <v>97</v>
      </c>
      <c r="G63" s="43">
        <v>7991.49</v>
      </c>
      <c r="H63" s="43">
        <v>17500</v>
      </c>
      <c r="I63" s="43">
        <v>17500</v>
      </c>
      <c r="J63" s="43">
        <v>11853.12</v>
      </c>
      <c r="K63" s="79">
        <f t="shared" si="3"/>
        <v>148.32177729059288</v>
      </c>
      <c r="L63" s="79">
        <f t="shared" si="2"/>
        <v>67.732114285714289</v>
      </c>
    </row>
    <row r="64" spans="2:12" x14ac:dyDescent="0.25">
      <c r="B64" s="8"/>
      <c r="C64" s="12"/>
      <c r="D64" s="9"/>
      <c r="E64" s="8">
        <v>3227</v>
      </c>
      <c r="F64" s="8" t="s">
        <v>98</v>
      </c>
      <c r="G64" s="43">
        <v>423.85</v>
      </c>
      <c r="H64" s="43">
        <v>3000</v>
      </c>
      <c r="I64" s="43">
        <v>3000</v>
      </c>
      <c r="J64" s="43">
        <v>807.91</v>
      </c>
      <c r="K64" s="79">
        <f t="shared" si="3"/>
        <v>190.61224489795916</v>
      </c>
      <c r="L64" s="79">
        <f t="shared" si="2"/>
        <v>26.930333333333333</v>
      </c>
    </row>
    <row r="65" spans="2:12" x14ac:dyDescent="0.25">
      <c r="B65" s="8"/>
      <c r="C65" s="12"/>
      <c r="D65" s="73">
        <v>323</v>
      </c>
      <c r="E65" s="73"/>
      <c r="F65" s="12" t="s">
        <v>61</v>
      </c>
      <c r="G65" s="44">
        <f>SUM(G66:G74)</f>
        <v>52000.799999999996</v>
      </c>
      <c r="H65" s="44">
        <f>SUM(H66:H74)</f>
        <v>111400</v>
      </c>
      <c r="I65" s="44">
        <f>SUM(I66:I74)</f>
        <v>111400</v>
      </c>
      <c r="J65" s="44">
        <f>SUM(J66:J74)</f>
        <v>139442.91</v>
      </c>
      <c r="K65" s="84">
        <f t="shared" si="3"/>
        <v>268.15531684127939</v>
      </c>
      <c r="L65" s="84">
        <f t="shared" si="2"/>
        <v>125.17316876122082</v>
      </c>
    </row>
    <row r="66" spans="2:12" x14ac:dyDescent="0.25">
      <c r="B66" s="8"/>
      <c r="C66" s="12"/>
      <c r="D66" s="9"/>
      <c r="E66" s="8">
        <v>3231</v>
      </c>
      <c r="F66" s="8" t="s">
        <v>62</v>
      </c>
      <c r="G66" s="43">
        <v>3314.5</v>
      </c>
      <c r="H66" s="43">
        <v>7000</v>
      </c>
      <c r="I66" s="43">
        <v>7000</v>
      </c>
      <c r="J66" s="43">
        <v>4019.23</v>
      </c>
      <c r="K66" s="79">
        <f t="shared" ref="K66:K80" si="4">J66/G66*100</f>
        <v>121.26203047216775</v>
      </c>
      <c r="L66" s="79">
        <f t="shared" si="2"/>
        <v>57.417571428571421</v>
      </c>
    </row>
    <row r="67" spans="2:12" x14ac:dyDescent="0.25">
      <c r="B67" s="8"/>
      <c r="C67" s="12"/>
      <c r="D67" s="9"/>
      <c r="E67" s="8">
        <v>3232</v>
      </c>
      <c r="F67" s="8" t="s">
        <v>63</v>
      </c>
      <c r="G67" s="43">
        <v>5974.98</v>
      </c>
      <c r="H67" s="43">
        <v>23500</v>
      </c>
      <c r="I67" s="43">
        <v>23500</v>
      </c>
      <c r="J67" s="43">
        <v>31004.3</v>
      </c>
      <c r="K67" s="79">
        <f t="shared" si="4"/>
        <v>518.90215532102206</v>
      </c>
      <c r="L67" s="79">
        <f t="shared" ref="L67:L80" si="5">J67/I67*100</f>
        <v>131.93319148936169</v>
      </c>
    </row>
    <row r="68" spans="2:12" x14ac:dyDescent="0.25">
      <c r="B68" s="8"/>
      <c r="C68" s="12"/>
      <c r="D68" s="9"/>
      <c r="E68" s="8">
        <v>3233</v>
      </c>
      <c r="F68" s="8" t="s">
        <v>64</v>
      </c>
      <c r="G68" s="43">
        <v>5743.72</v>
      </c>
      <c r="H68" s="43">
        <v>7000</v>
      </c>
      <c r="I68" s="43">
        <v>7000</v>
      </c>
      <c r="J68" s="43">
        <v>8164.38</v>
      </c>
      <c r="K68" s="79">
        <f t="shared" si="4"/>
        <v>142.14446386662303</v>
      </c>
      <c r="L68" s="79">
        <f t="shared" si="5"/>
        <v>116.63399999999999</v>
      </c>
    </row>
    <row r="69" spans="2:12" x14ac:dyDescent="0.25">
      <c r="B69" s="8"/>
      <c r="C69" s="12"/>
      <c r="D69" s="9"/>
      <c r="E69" s="8">
        <v>3234</v>
      </c>
      <c r="F69" s="8" t="s">
        <v>65</v>
      </c>
      <c r="G69" s="43">
        <v>8684.23</v>
      </c>
      <c r="H69" s="43">
        <v>19000</v>
      </c>
      <c r="I69" s="43">
        <v>19000</v>
      </c>
      <c r="J69" s="43">
        <v>9650.7800000000007</v>
      </c>
      <c r="K69" s="79">
        <f t="shared" si="4"/>
        <v>111.1299447389118</v>
      </c>
      <c r="L69" s="79">
        <f t="shared" si="5"/>
        <v>50.793578947368424</v>
      </c>
    </row>
    <row r="70" spans="2:12" x14ac:dyDescent="0.25">
      <c r="B70" s="8"/>
      <c r="C70" s="12"/>
      <c r="D70" s="9"/>
      <c r="E70" s="8">
        <v>3235</v>
      </c>
      <c r="F70" s="8" t="s">
        <v>66</v>
      </c>
      <c r="G70" s="43">
        <v>5608.5</v>
      </c>
      <c r="H70" s="43">
        <v>24000</v>
      </c>
      <c r="I70" s="43">
        <v>24000</v>
      </c>
      <c r="J70" s="43">
        <v>9195.75</v>
      </c>
      <c r="K70" s="79">
        <f t="shared" si="4"/>
        <v>163.96095212623695</v>
      </c>
      <c r="L70" s="79">
        <f t="shared" si="5"/>
        <v>38.315624999999997</v>
      </c>
    </row>
    <row r="71" spans="2:12" x14ac:dyDescent="0.25">
      <c r="B71" s="8"/>
      <c r="C71" s="12"/>
      <c r="D71" s="9"/>
      <c r="E71" s="8">
        <v>3236</v>
      </c>
      <c r="F71" s="8" t="s">
        <v>67</v>
      </c>
      <c r="G71" s="43">
        <v>7044.64</v>
      </c>
      <c r="H71" s="43">
        <v>5300</v>
      </c>
      <c r="I71" s="43">
        <v>5300</v>
      </c>
      <c r="J71" s="43">
        <v>6294.7</v>
      </c>
      <c r="K71" s="79">
        <f t="shared" si="4"/>
        <v>89.354459560744047</v>
      </c>
      <c r="L71" s="79">
        <f t="shared" si="5"/>
        <v>118.76792452830189</v>
      </c>
    </row>
    <row r="72" spans="2:12" x14ac:dyDescent="0.25">
      <c r="B72" s="8"/>
      <c r="C72" s="12"/>
      <c r="D72" s="9"/>
      <c r="E72" s="8">
        <v>3237</v>
      </c>
      <c r="F72" s="8" t="s">
        <v>68</v>
      </c>
      <c r="G72" s="43">
        <v>12493.71</v>
      </c>
      <c r="H72" s="43">
        <v>19000</v>
      </c>
      <c r="I72" s="43">
        <v>19000</v>
      </c>
      <c r="J72" s="43">
        <v>68319.67</v>
      </c>
      <c r="K72" s="79">
        <f t="shared" si="4"/>
        <v>546.83252612714716</v>
      </c>
      <c r="L72" s="79">
        <f t="shared" si="5"/>
        <v>359.57721052631581</v>
      </c>
    </row>
    <row r="73" spans="2:12" x14ac:dyDescent="0.25">
      <c r="B73" s="8"/>
      <c r="C73" s="12"/>
      <c r="D73" s="9"/>
      <c r="E73" s="8">
        <v>3238</v>
      </c>
      <c r="F73" s="8" t="s">
        <v>69</v>
      </c>
      <c r="G73" s="43">
        <v>1432.5</v>
      </c>
      <c r="H73" s="43">
        <v>4000</v>
      </c>
      <c r="I73" s="43">
        <v>4000</v>
      </c>
      <c r="J73" s="43">
        <v>1650</v>
      </c>
      <c r="K73" s="79">
        <f t="shared" si="4"/>
        <v>115.18324607329843</v>
      </c>
      <c r="L73" s="79">
        <f t="shared" si="5"/>
        <v>41.25</v>
      </c>
    </row>
    <row r="74" spans="2:12" x14ac:dyDescent="0.25">
      <c r="B74" s="8"/>
      <c r="C74" s="12"/>
      <c r="D74" s="9"/>
      <c r="E74" s="8">
        <v>3239</v>
      </c>
      <c r="F74" s="8" t="s">
        <v>70</v>
      </c>
      <c r="G74" s="43">
        <v>1704.02</v>
      </c>
      <c r="H74" s="43">
        <v>2600</v>
      </c>
      <c r="I74" s="43">
        <v>2600</v>
      </c>
      <c r="J74" s="43">
        <v>1144.0999999999999</v>
      </c>
      <c r="K74" s="79">
        <f t="shared" si="4"/>
        <v>67.141230736728446</v>
      </c>
      <c r="L74" s="79">
        <f t="shared" si="5"/>
        <v>44.003846153846148</v>
      </c>
    </row>
    <row r="75" spans="2:12" x14ac:dyDescent="0.25">
      <c r="B75" s="8"/>
      <c r="C75" s="12"/>
      <c r="D75" s="73">
        <v>329</v>
      </c>
      <c r="E75" s="73"/>
      <c r="F75" s="12" t="s">
        <v>71</v>
      </c>
      <c r="G75" s="44">
        <f>G76+G77+G78+G79+G80</f>
        <v>3807.3600000000006</v>
      </c>
      <c r="H75" s="44">
        <f>SUM(H76:H80)</f>
        <v>8760</v>
      </c>
      <c r="I75" s="44">
        <f>SUM(I76:I80)</f>
        <v>8760</v>
      </c>
      <c r="J75" s="44">
        <f>J76+J77+J78+J79+J80</f>
        <v>6930.0800000000008</v>
      </c>
      <c r="K75" s="84">
        <f t="shared" si="4"/>
        <v>182.01798621617078</v>
      </c>
      <c r="L75" s="84">
        <f t="shared" si="5"/>
        <v>79.110502283105035</v>
      </c>
    </row>
    <row r="76" spans="2:12" x14ac:dyDescent="0.25">
      <c r="B76" s="8"/>
      <c r="C76" s="12"/>
      <c r="D76" s="9"/>
      <c r="E76" s="8">
        <v>3291</v>
      </c>
      <c r="F76" s="8" t="s">
        <v>72</v>
      </c>
      <c r="G76" s="43">
        <v>1300</v>
      </c>
      <c r="H76" s="43">
        <v>2000</v>
      </c>
      <c r="I76" s="43">
        <v>2000</v>
      </c>
      <c r="J76" s="43">
        <v>1138.01</v>
      </c>
      <c r="K76" s="79">
        <f t="shared" si="4"/>
        <v>87.53923076923077</v>
      </c>
      <c r="L76" s="79">
        <f t="shared" si="5"/>
        <v>56.900500000000001</v>
      </c>
    </row>
    <row r="77" spans="2:12" x14ac:dyDescent="0.25">
      <c r="B77" s="8"/>
      <c r="C77" s="12"/>
      <c r="D77" s="9"/>
      <c r="E77" s="8">
        <v>3292</v>
      </c>
      <c r="F77" s="8" t="s">
        <v>73</v>
      </c>
      <c r="G77" s="43">
        <v>1133.3900000000001</v>
      </c>
      <c r="H77" s="43">
        <v>3760</v>
      </c>
      <c r="I77" s="43">
        <v>3760</v>
      </c>
      <c r="J77" s="43">
        <v>5239.1400000000003</v>
      </c>
      <c r="K77" s="79">
        <f>J77/G77*100</f>
        <v>462.25394612622307</v>
      </c>
      <c r="L77" s="79">
        <f t="shared" si="5"/>
        <v>139.33882978723403</v>
      </c>
    </row>
    <row r="78" spans="2:12" x14ac:dyDescent="0.25">
      <c r="B78" s="8"/>
      <c r="C78" s="12"/>
      <c r="D78" s="9"/>
      <c r="E78" s="8">
        <v>3294</v>
      </c>
      <c r="F78" s="8" t="s">
        <v>75</v>
      </c>
      <c r="G78" s="43">
        <v>281</v>
      </c>
      <c r="H78" s="43">
        <v>500</v>
      </c>
      <c r="I78" s="43">
        <v>500</v>
      </c>
      <c r="J78" s="43">
        <v>305</v>
      </c>
      <c r="K78" s="79">
        <f t="shared" si="4"/>
        <v>108.54092526690391</v>
      </c>
      <c r="L78" s="79">
        <f t="shared" si="5"/>
        <v>61</v>
      </c>
    </row>
    <row r="79" spans="2:12" x14ac:dyDescent="0.25">
      <c r="B79" s="8"/>
      <c r="C79" s="12"/>
      <c r="D79" s="9"/>
      <c r="E79" s="8">
        <v>3295</v>
      </c>
      <c r="F79" s="8" t="s">
        <v>74</v>
      </c>
      <c r="G79" s="43">
        <v>676.38</v>
      </c>
      <c r="H79" s="43">
        <v>1000</v>
      </c>
      <c r="I79" s="43">
        <v>1000</v>
      </c>
      <c r="J79" s="43">
        <v>247.93</v>
      </c>
      <c r="K79" s="79">
        <f t="shared" si="4"/>
        <v>36.655430379372547</v>
      </c>
      <c r="L79" s="79">
        <f t="shared" si="5"/>
        <v>24.793000000000003</v>
      </c>
    </row>
    <row r="80" spans="2:12" x14ac:dyDescent="0.25">
      <c r="B80" s="8"/>
      <c r="C80" s="12"/>
      <c r="D80" s="9"/>
      <c r="E80" s="8">
        <v>3299</v>
      </c>
      <c r="F80" s="8" t="s">
        <v>71</v>
      </c>
      <c r="G80" s="43">
        <v>416.59</v>
      </c>
      <c r="H80" s="43">
        <v>1500</v>
      </c>
      <c r="I80" s="43">
        <v>1500</v>
      </c>
      <c r="J80" s="43">
        <v>0</v>
      </c>
      <c r="K80" s="79">
        <f t="shared" si="4"/>
        <v>0</v>
      </c>
      <c r="L80" s="79">
        <f t="shared" si="5"/>
        <v>0</v>
      </c>
    </row>
    <row r="81" spans="2:12" ht="18" customHeight="1" x14ac:dyDescent="0.25">
      <c r="B81" s="48"/>
      <c r="C81" s="62">
        <v>34</v>
      </c>
      <c r="D81" s="65"/>
      <c r="E81" s="69"/>
      <c r="F81" s="62" t="s">
        <v>76</v>
      </c>
      <c r="G81" s="61">
        <f>G82</f>
        <v>1139.8599999999999</v>
      </c>
      <c r="H81" s="61">
        <f>H82</f>
        <v>2000</v>
      </c>
      <c r="I81" s="61">
        <f>I82</f>
        <v>2000</v>
      </c>
      <c r="J81" s="61">
        <f>J82</f>
        <v>1423.28</v>
      </c>
      <c r="K81" s="71">
        <f>J81/G81*100</f>
        <v>124.86445703858368</v>
      </c>
      <c r="L81" s="71">
        <f>J81/I81*100</f>
        <v>71.163999999999987</v>
      </c>
    </row>
    <row r="82" spans="2:12" x14ac:dyDescent="0.25">
      <c r="B82" s="8"/>
      <c r="C82" s="12"/>
      <c r="D82" s="8">
        <v>343</v>
      </c>
      <c r="E82" s="8"/>
      <c r="F82" s="45" t="s">
        <v>79</v>
      </c>
      <c r="G82" s="44">
        <f>G83+G84</f>
        <v>1139.8599999999999</v>
      </c>
      <c r="H82" s="44">
        <f>H83+H84</f>
        <v>2000</v>
      </c>
      <c r="I82" s="44">
        <f>I83+I84</f>
        <v>2000</v>
      </c>
      <c r="J82" s="44">
        <f>J83+J84</f>
        <v>1423.28</v>
      </c>
      <c r="K82" s="79"/>
      <c r="L82" s="79"/>
    </row>
    <row r="83" spans="2:12" x14ac:dyDescent="0.25">
      <c r="B83" s="8"/>
      <c r="C83" s="12"/>
      <c r="D83" s="9"/>
      <c r="E83" s="8">
        <v>3431</v>
      </c>
      <c r="F83" s="8" t="s">
        <v>77</v>
      </c>
      <c r="G83" s="43">
        <v>1139.8599999999999</v>
      </c>
      <c r="H83" s="43">
        <v>1900</v>
      </c>
      <c r="I83" s="43">
        <v>1900</v>
      </c>
      <c r="J83" s="43">
        <v>1417.69</v>
      </c>
      <c r="K83" s="79"/>
      <c r="L83" s="79"/>
    </row>
    <row r="84" spans="2:12" x14ac:dyDescent="0.25">
      <c r="B84" s="8"/>
      <c r="C84" s="12"/>
      <c r="D84" s="9"/>
      <c r="E84" s="8">
        <v>3433</v>
      </c>
      <c r="F84" s="8" t="s">
        <v>78</v>
      </c>
      <c r="G84" s="43">
        <v>0</v>
      </c>
      <c r="H84" s="43">
        <v>100</v>
      </c>
      <c r="I84" s="43">
        <v>100</v>
      </c>
      <c r="J84" s="43">
        <v>5.59</v>
      </c>
      <c r="K84" s="78"/>
      <c r="L84" s="78"/>
    </row>
    <row r="85" spans="2:12" ht="18" customHeight="1" x14ac:dyDescent="0.25">
      <c r="B85" s="48"/>
      <c r="C85" s="62">
        <v>36</v>
      </c>
      <c r="D85" s="65"/>
      <c r="E85" s="48"/>
      <c r="F85" s="62" t="s">
        <v>111</v>
      </c>
      <c r="G85" s="61">
        <f>G86</f>
        <v>0</v>
      </c>
      <c r="H85" s="66"/>
      <c r="I85" s="66"/>
      <c r="J85" s="61">
        <f>J86</f>
        <v>0</v>
      </c>
      <c r="K85" s="127"/>
      <c r="L85" s="70"/>
    </row>
    <row r="86" spans="2:12" ht="25.5" customHeight="1" x14ac:dyDescent="0.25">
      <c r="B86" s="8"/>
      <c r="C86" s="12"/>
      <c r="D86" s="9">
        <v>369</v>
      </c>
      <c r="E86" s="8"/>
      <c r="F86" s="17" t="s">
        <v>80</v>
      </c>
      <c r="G86" s="44">
        <f>G87</f>
        <v>0</v>
      </c>
      <c r="H86" s="5">
        <v>0</v>
      </c>
      <c r="I86" s="5">
        <v>0</v>
      </c>
      <c r="J86" s="44">
        <f>J87</f>
        <v>0</v>
      </c>
      <c r="K86" s="78"/>
      <c r="L86" s="78"/>
    </row>
    <row r="87" spans="2:12" ht="14.25" customHeight="1" x14ac:dyDescent="0.25">
      <c r="B87" s="8"/>
      <c r="C87" s="12"/>
      <c r="D87" s="9"/>
      <c r="E87" s="8">
        <v>3691</v>
      </c>
      <c r="F87" s="8" t="s">
        <v>81</v>
      </c>
      <c r="G87" s="43">
        <v>0</v>
      </c>
      <c r="H87" s="5">
        <v>0</v>
      </c>
      <c r="I87" s="5">
        <v>0</v>
      </c>
      <c r="J87" s="43">
        <v>0</v>
      </c>
      <c r="K87" s="79"/>
      <c r="L87" s="78"/>
    </row>
    <row r="88" spans="2:12" ht="25.5" customHeight="1" x14ac:dyDescent="0.25">
      <c r="B88" s="48"/>
      <c r="C88" s="62">
        <v>37</v>
      </c>
      <c r="D88" s="65"/>
      <c r="E88" s="48"/>
      <c r="F88" s="74" t="s">
        <v>112</v>
      </c>
      <c r="G88" s="61">
        <f>G89</f>
        <v>53692.800000000003</v>
      </c>
      <c r="H88" s="61">
        <f>H89</f>
        <v>84000</v>
      </c>
      <c r="I88" s="61">
        <f>I89</f>
        <v>84000</v>
      </c>
      <c r="J88" s="61">
        <f>J89</f>
        <v>30946.59</v>
      </c>
      <c r="K88" s="71">
        <f>J88/G88*100</f>
        <v>57.636387001609144</v>
      </c>
      <c r="L88" s="71">
        <f>J88/I88*100</f>
        <v>36.841178571428571</v>
      </c>
    </row>
    <row r="89" spans="2:12" ht="25.5" x14ac:dyDescent="0.25">
      <c r="B89" s="8"/>
      <c r="C89" s="12"/>
      <c r="D89" s="9">
        <v>372</v>
      </c>
      <c r="E89" s="8"/>
      <c r="F89" s="17" t="s">
        <v>82</v>
      </c>
      <c r="G89" s="44">
        <f>G90+G91</f>
        <v>53692.800000000003</v>
      </c>
      <c r="H89" s="44">
        <f>H90+H91</f>
        <v>84000</v>
      </c>
      <c r="I89" s="44">
        <f>I91+I90</f>
        <v>84000</v>
      </c>
      <c r="J89" s="44">
        <f>J90+J91</f>
        <v>30946.59</v>
      </c>
      <c r="K89" s="79"/>
      <c r="L89" s="79"/>
    </row>
    <row r="90" spans="2:12" x14ac:dyDescent="0.25">
      <c r="B90" s="8"/>
      <c r="C90" s="12"/>
      <c r="D90" s="9"/>
      <c r="E90" s="8">
        <v>3721</v>
      </c>
      <c r="F90" s="8" t="s">
        <v>83</v>
      </c>
      <c r="G90" s="43">
        <v>9000</v>
      </c>
      <c r="H90" s="43">
        <v>17000</v>
      </c>
      <c r="I90" s="43">
        <v>17000</v>
      </c>
      <c r="J90" s="43">
        <v>8000</v>
      </c>
      <c r="K90" s="79">
        <f>J90/G90*100</f>
        <v>88.888888888888886</v>
      </c>
      <c r="L90" s="79">
        <f>J90/I90*100</f>
        <v>47.058823529411761</v>
      </c>
    </row>
    <row r="91" spans="2:12" x14ac:dyDescent="0.25">
      <c r="B91" s="8"/>
      <c r="C91" s="12"/>
      <c r="D91" s="9"/>
      <c r="E91" s="8">
        <v>3722</v>
      </c>
      <c r="F91" s="8" t="s">
        <v>84</v>
      </c>
      <c r="G91" s="43">
        <v>44692.800000000003</v>
      </c>
      <c r="H91" s="43">
        <v>67000</v>
      </c>
      <c r="I91" s="43">
        <v>67000</v>
      </c>
      <c r="J91" s="43">
        <v>22946.59</v>
      </c>
      <c r="K91" s="79">
        <f>J91/G91*100</f>
        <v>51.342923244907453</v>
      </c>
      <c r="L91" s="79">
        <f>J91/I91*100</f>
        <v>34.248641791044776</v>
      </c>
    </row>
    <row r="92" spans="2:12" ht="24.95" customHeight="1" x14ac:dyDescent="0.25">
      <c r="B92" s="76">
        <v>4</v>
      </c>
      <c r="C92" s="76"/>
      <c r="D92" s="76"/>
      <c r="E92" s="76"/>
      <c r="F92" s="77" t="s">
        <v>5</v>
      </c>
      <c r="G92" s="61">
        <f>G93+G102</f>
        <v>642.92999999999995</v>
      </c>
      <c r="H92" s="61">
        <f>H93+H102</f>
        <v>13500</v>
      </c>
      <c r="I92" s="61">
        <f>I93+I102</f>
        <v>13500</v>
      </c>
      <c r="J92" s="67">
        <f>J93+J102</f>
        <v>70317.48</v>
      </c>
      <c r="K92" s="71"/>
      <c r="L92" s="71"/>
    </row>
    <row r="93" spans="2:12" ht="25.5" customHeight="1" x14ac:dyDescent="0.25">
      <c r="B93" s="59"/>
      <c r="C93" s="59">
        <v>42</v>
      </c>
      <c r="D93" s="59"/>
      <c r="E93" s="59"/>
      <c r="F93" s="77" t="s">
        <v>85</v>
      </c>
      <c r="G93" s="61">
        <f>G94+G100</f>
        <v>642.92999999999995</v>
      </c>
      <c r="H93" s="88">
        <f>H94+H100</f>
        <v>13500</v>
      </c>
      <c r="I93" s="61">
        <f>I94+I100</f>
        <v>13500</v>
      </c>
      <c r="J93" s="61">
        <f>J94+J100</f>
        <v>28892.23</v>
      </c>
      <c r="K93" s="71">
        <f>J93/G93*100</f>
        <v>4493.8375872956631</v>
      </c>
      <c r="L93" s="71">
        <f>J93/I93*100</f>
        <v>214.0165185185185</v>
      </c>
    </row>
    <row r="94" spans="2:12" ht="25.5" customHeight="1" x14ac:dyDescent="0.25">
      <c r="B94" s="10"/>
      <c r="C94" s="10"/>
      <c r="D94" s="10">
        <v>422</v>
      </c>
      <c r="E94" s="10"/>
      <c r="F94" s="8" t="s">
        <v>86</v>
      </c>
      <c r="G94" s="44">
        <f>SUM(G95:G99)</f>
        <v>642.92999999999995</v>
      </c>
      <c r="H94" s="87">
        <f>SUM(H95:H99)</f>
        <v>13500</v>
      </c>
      <c r="I94" s="44">
        <f>SUM(I95:I99)</f>
        <v>13500</v>
      </c>
      <c r="J94" s="44">
        <f>SUM(J95:J99)</f>
        <v>28892.23</v>
      </c>
      <c r="K94" s="84">
        <f>J94/G94*100</f>
        <v>4493.8375872956631</v>
      </c>
      <c r="L94" s="84"/>
    </row>
    <row r="95" spans="2:12" x14ac:dyDescent="0.25">
      <c r="B95" s="10"/>
      <c r="C95" s="10"/>
      <c r="D95" s="8"/>
      <c r="E95" s="8">
        <v>4221</v>
      </c>
      <c r="F95" s="8" t="s">
        <v>89</v>
      </c>
      <c r="G95" s="43">
        <v>642.92999999999995</v>
      </c>
      <c r="H95" s="47">
        <v>7000</v>
      </c>
      <c r="I95" s="47">
        <v>7000</v>
      </c>
      <c r="J95" s="43">
        <v>17032.23</v>
      </c>
      <c r="K95" s="79">
        <f>J95/G95*100</f>
        <v>2649.1577621202932</v>
      </c>
      <c r="L95" s="79"/>
    </row>
    <row r="96" spans="2:12" x14ac:dyDescent="0.25">
      <c r="B96" s="10"/>
      <c r="C96" s="10"/>
      <c r="D96" s="8"/>
      <c r="E96" s="8">
        <v>4222</v>
      </c>
      <c r="F96" s="8" t="s">
        <v>90</v>
      </c>
      <c r="G96" s="43"/>
      <c r="H96" s="47"/>
      <c r="I96" s="47"/>
      <c r="J96" s="43"/>
      <c r="K96" s="78"/>
      <c r="L96" s="78"/>
    </row>
    <row r="97" spans="2:16" x14ac:dyDescent="0.25">
      <c r="B97" s="10"/>
      <c r="C97" s="10"/>
      <c r="D97" s="8"/>
      <c r="E97" s="8">
        <v>4225</v>
      </c>
      <c r="F97" s="8" t="s">
        <v>219</v>
      </c>
      <c r="G97" s="43"/>
      <c r="H97" s="47">
        <v>2500</v>
      </c>
      <c r="I97" s="47">
        <v>2500</v>
      </c>
      <c r="J97" s="43">
        <v>0</v>
      </c>
      <c r="K97" s="78"/>
      <c r="L97" s="78"/>
    </row>
    <row r="98" spans="2:16" x14ac:dyDescent="0.25">
      <c r="B98" s="10"/>
      <c r="C98" s="10"/>
      <c r="D98" s="8"/>
      <c r="E98" s="8">
        <v>4226</v>
      </c>
      <c r="F98" s="8" t="s">
        <v>91</v>
      </c>
      <c r="G98" s="43"/>
      <c r="H98" s="96"/>
      <c r="I98" s="96"/>
      <c r="J98" s="43"/>
      <c r="K98" s="78"/>
      <c r="L98" s="78"/>
    </row>
    <row r="99" spans="2:16" x14ac:dyDescent="0.25">
      <c r="B99" s="10"/>
      <c r="C99" s="10"/>
      <c r="D99" s="8"/>
      <c r="E99" s="85">
        <v>4227</v>
      </c>
      <c r="F99" s="8" t="s">
        <v>92</v>
      </c>
      <c r="G99" s="43"/>
      <c r="H99" s="86">
        <v>4000</v>
      </c>
      <c r="I99" s="86">
        <v>4000</v>
      </c>
      <c r="J99" s="43">
        <v>11860</v>
      </c>
      <c r="K99" s="79">
        <f>J99/I99*100</f>
        <v>296.5</v>
      </c>
      <c r="L99" s="78"/>
    </row>
    <row r="100" spans="2:16" x14ac:dyDescent="0.25">
      <c r="B100" s="10"/>
      <c r="C100" s="10"/>
      <c r="D100" s="8">
        <v>423</v>
      </c>
      <c r="E100" s="8"/>
      <c r="F100" s="8" t="s">
        <v>88</v>
      </c>
      <c r="G100" s="44">
        <f>G101</f>
        <v>0</v>
      </c>
      <c r="H100" s="87">
        <v>0</v>
      </c>
      <c r="I100" s="87">
        <v>0</v>
      </c>
      <c r="J100" s="44">
        <v>0</v>
      </c>
      <c r="K100" s="78"/>
      <c r="L100" s="78"/>
    </row>
    <row r="101" spans="2:16" x14ac:dyDescent="0.25">
      <c r="B101" s="10"/>
      <c r="C101" s="10"/>
      <c r="D101" s="8"/>
      <c r="E101" s="8">
        <v>4231</v>
      </c>
      <c r="F101" s="8" t="s">
        <v>93</v>
      </c>
      <c r="G101" s="43"/>
      <c r="H101" s="47">
        <v>0</v>
      </c>
      <c r="I101" s="47">
        <v>0</v>
      </c>
      <c r="J101" s="43">
        <v>0</v>
      </c>
      <c r="K101" s="78"/>
      <c r="L101" s="78"/>
      <c r="N101" s="94"/>
    </row>
    <row r="102" spans="2:16" ht="25.5" x14ac:dyDescent="0.25">
      <c r="B102" s="60"/>
      <c r="C102" s="59">
        <v>45</v>
      </c>
      <c r="D102" s="48"/>
      <c r="E102" s="48"/>
      <c r="F102" s="63" t="s">
        <v>87</v>
      </c>
      <c r="G102" s="61">
        <f>G103</f>
        <v>0</v>
      </c>
      <c r="H102" s="88">
        <v>0</v>
      </c>
      <c r="I102" s="88">
        <v>0</v>
      </c>
      <c r="J102" s="61">
        <f>J103</f>
        <v>41425.25</v>
      </c>
      <c r="K102" s="70"/>
      <c r="L102" s="70"/>
      <c r="N102" s="95"/>
      <c r="O102" s="95"/>
      <c r="P102" s="94"/>
    </row>
    <row r="103" spans="2:16" x14ac:dyDescent="0.25">
      <c r="B103" s="10"/>
      <c r="C103" s="10"/>
      <c r="D103" s="8">
        <v>451</v>
      </c>
      <c r="E103" s="8"/>
      <c r="F103" s="17" t="s">
        <v>94</v>
      </c>
      <c r="G103" s="43">
        <v>0</v>
      </c>
      <c r="H103" s="86">
        <v>0</v>
      </c>
      <c r="I103" s="86">
        <v>0</v>
      </c>
      <c r="J103" s="43">
        <v>41425.25</v>
      </c>
      <c r="K103" s="78"/>
      <c r="L103" s="78"/>
    </row>
    <row r="105" spans="2:16" ht="15" customHeight="1" x14ac:dyDescent="0.25"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</row>
    <row r="106" spans="2:16" x14ac:dyDescent="0.25"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</row>
    <row r="107" spans="2:16" ht="4.5" customHeight="1" x14ac:dyDescent="0.25"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</row>
  </sheetData>
  <mergeCells count="11">
    <mergeCell ref="B8:K8"/>
    <mergeCell ref="B40:K40"/>
    <mergeCell ref="B6:K6"/>
    <mergeCell ref="B5:K5"/>
    <mergeCell ref="B7:K7"/>
    <mergeCell ref="B9:K9"/>
    <mergeCell ref="B42:F42"/>
    <mergeCell ref="B12:F12"/>
    <mergeCell ref="B41:F41"/>
    <mergeCell ref="B11:F11"/>
    <mergeCell ref="B10:K10"/>
  </mergeCells>
  <pageMargins left="0.70866141732283472" right="0.70866141732283472" top="0.74803149606299213" bottom="0.74803149606299213" header="0.31496062992125984" footer="0.31496062992125984"/>
  <pageSetup paperSize="9" scale="65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3096D-A6EA-4DF5-B3E7-12D54F8DE62F}">
  <dimension ref="B1:R44"/>
  <sheetViews>
    <sheetView topLeftCell="A12" workbookViewId="0">
      <selection activeCell="F22" sqref="F22"/>
    </sheetView>
  </sheetViews>
  <sheetFormatPr defaultRowHeight="15" x14ac:dyDescent="0.25"/>
  <cols>
    <col min="2" max="2" width="42.140625" customWidth="1"/>
    <col min="3" max="3" width="21.140625" customWidth="1"/>
    <col min="4" max="4" width="22.7109375" customWidth="1"/>
    <col min="5" max="5" width="20" customWidth="1"/>
    <col min="6" max="6" width="22.42578125" customWidth="1"/>
    <col min="7" max="8" width="15.7109375" customWidth="1"/>
    <col min="10" max="10" width="10.140625" bestFit="1" customWidth="1"/>
  </cols>
  <sheetData>
    <row r="1" spans="2:10" x14ac:dyDescent="0.25">
      <c r="B1" s="100" t="s">
        <v>113</v>
      </c>
      <c r="C1" s="100"/>
      <c r="D1" s="100"/>
      <c r="E1" s="100"/>
    </row>
    <row r="2" spans="2:10" x14ac:dyDescent="0.25">
      <c r="B2" s="100" t="s">
        <v>114</v>
      </c>
      <c r="C2" s="101"/>
      <c r="D2" s="100"/>
      <c r="E2" s="100"/>
    </row>
    <row r="3" spans="2:10" x14ac:dyDescent="0.25">
      <c r="B3" s="100" t="s">
        <v>115</v>
      </c>
      <c r="C3" s="100"/>
      <c r="D3" s="100"/>
      <c r="E3" s="100"/>
    </row>
    <row r="4" spans="2:10" ht="18" x14ac:dyDescent="0.25">
      <c r="B4" s="3"/>
      <c r="C4" s="3"/>
      <c r="D4" s="3"/>
      <c r="E4" s="3"/>
      <c r="F4" s="4"/>
      <c r="G4" s="4"/>
      <c r="H4" s="4"/>
    </row>
    <row r="5" spans="2:10" ht="15.75" customHeight="1" x14ac:dyDescent="0.25">
      <c r="B5" s="367" t="s">
        <v>33</v>
      </c>
      <c r="C5" s="367"/>
      <c r="D5" s="367"/>
      <c r="E5" s="367"/>
      <c r="F5" s="367"/>
      <c r="G5" s="367"/>
      <c r="H5" s="367"/>
    </row>
    <row r="6" spans="2:10" ht="33.75" customHeight="1" x14ac:dyDescent="0.25">
      <c r="B6" s="29" t="s">
        <v>6</v>
      </c>
      <c r="C6" s="221" t="s">
        <v>215</v>
      </c>
      <c r="D6" s="221" t="s">
        <v>209</v>
      </c>
      <c r="E6" s="221" t="s">
        <v>210</v>
      </c>
      <c r="F6" s="221" t="s">
        <v>217</v>
      </c>
      <c r="G6" s="221" t="s">
        <v>17</v>
      </c>
      <c r="H6" s="221" t="s">
        <v>38</v>
      </c>
    </row>
    <row r="7" spans="2:10" x14ac:dyDescent="0.25">
      <c r="B7" s="29">
        <v>1</v>
      </c>
      <c r="C7" s="33">
        <v>2</v>
      </c>
      <c r="D7" s="33">
        <v>3</v>
      </c>
      <c r="E7" s="33">
        <v>4</v>
      </c>
      <c r="F7" s="33">
        <v>5</v>
      </c>
      <c r="G7" s="33" t="s">
        <v>30</v>
      </c>
      <c r="H7" s="33" t="s">
        <v>31</v>
      </c>
    </row>
    <row r="8" spans="2:10" ht="20.100000000000001" customHeight="1" x14ac:dyDescent="0.25">
      <c r="B8" s="114" t="s">
        <v>35</v>
      </c>
      <c r="C8" s="115">
        <f>C10+C12+C14+C16+C19</f>
        <v>1279799.5000000002</v>
      </c>
      <c r="D8" s="115">
        <f>D10+D12+D14+D16+D19</f>
        <v>2926584</v>
      </c>
      <c r="E8" s="115">
        <f>E10+E12+E14+E16+E19</f>
        <v>2926584</v>
      </c>
      <c r="F8" s="115">
        <f>F10+F12+F14+F16+F19+F17</f>
        <v>1496710.4500000002</v>
      </c>
      <c r="G8" s="116">
        <f>F8/C8*100</f>
        <v>116.94882284295313</v>
      </c>
      <c r="H8" s="116">
        <f>F8/E8*100</f>
        <v>51.14189273227764</v>
      </c>
    </row>
    <row r="9" spans="2:10" x14ac:dyDescent="0.25">
      <c r="B9" s="7" t="s">
        <v>13</v>
      </c>
      <c r="C9" s="5"/>
      <c r="D9" s="5"/>
      <c r="E9" s="5"/>
      <c r="F9" s="22"/>
      <c r="G9" s="22"/>
      <c r="H9" s="22"/>
    </row>
    <row r="10" spans="2:10" x14ac:dyDescent="0.25">
      <c r="B10" s="15" t="s">
        <v>14</v>
      </c>
      <c r="C10" s="75">
        <v>1204878.28</v>
      </c>
      <c r="D10" s="43">
        <v>2874584</v>
      </c>
      <c r="E10" s="43">
        <v>2874584</v>
      </c>
      <c r="F10" s="43">
        <v>1384175.09</v>
      </c>
      <c r="G10" s="58">
        <f>F10/C10*100</f>
        <v>114.88090647629568</v>
      </c>
      <c r="H10" s="58">
        <f>F10/E10*100</f>
        <v>48.152187933975846</v>
      </c>
    </row>
    <row r="11" spans="2:10" x14ac:dyDescent="0.25">
      <c r="B11" s="7" t="s">
        <v>15</v>
      </c>
      <c r="C11" s="89"/>
      <c r="D11" s="5"/>
      <c r="E11" s="5">
        <v>0</v>
      </c>
      <c r="F11" s="22"/>
      <c r="G11" s="22"/>
      <c r="H11" s="22"/>
    </row>
    <row r="12" spans="2:10" x14ac:dyDescent="0.25">
      <c r="B12" s="16" t="s">
        <v>16</v>
      </c>
      <c r="C12" s="75">
        <v>5944.8</v>
      </c>
      <c r="D12" s="75">
        <v>11000</v>
      </c>
      <c r="E12" s="75">
        <v>11000</v>
      </c>
      <c r="F12" s="54">
        <v>5591.26</v>
      </c>
      <c r="G12" s="58">
        <f>F12/C12*100</f>
        <v>94.052953842013181</v>
      </c>
      <c r="H12" s="58">
        <f>F12/E12*100</f>
        <v>50.829636363636368</v>
      </c>
    </row>
    <row r="13" spans="2:10" x14ac:dyDescent="0.25">
      <c r="B13" s="7" t="s">
        <v>102</v>
      </c>
      <c r="C13" s="89"/>
      <c r="D13" s="6"/>
      <c r="E13" s="6"/>
      <c r="F13" s="22"/>
      <c r="G13" s="22"/>
      <c r="H13" s="22"/>
    </row>
    <row r="14" spans="2:10" x14ac:dyDescent="0.25">
      <c r="B14" s="16" t="s">
        <v>101</v>
      </c>
      <c r="C14" s="75">
        <v>1444.58</v>
      </c>
      <c r="D14" s="98">
        <v>3000</v>
      </c>
      <c r="E14" s="98">
        <v>3000</v>
      </c>
      <c r="F14" s="54">
        <v>2246.0300000000002</v>
      </c>
      <c r="G14" s="58">
        <f>F14/C14*100</f>
        <v>155.47979343476999</v>
      </c>
      <c r="H14" s="58">
        <f>F14/E14*100</f>
        <v>74.867666666666679</v>
      </c>
    </row>
    <row r="15" spans="2:10" x14ac:dyDescent="0.25">
      <c r="B15" s="7" t="s">
        <v>103</v>
      </c>
      <c r="C15" s="75"/>
      <c r="D15" s="98"/>
      <c r="E15" s="98"/>
      <c r="F15" s="54"/>
      <c r="G15" s="58"/>
      <c r="H15" s="58"/>
    </row>
    <row r="16" spans="2:10" x14ac:dyDescent="0.25">
      <c r="B16" s="16" t="s">
        <v>104</v>
      </c>
      <c r="C16" s="75">
        <v>41453.089999999997</v>
      </c>
      <c r="D16" s="98">
        <v>33500</v>
      </c>
      <c r="E16" s="98">
        <v>33500</v>
      </c>
      <c r="F16" s="54">
        <v>75753.97</v>
      </c>
      <c r="G16" s="58">
        <f>F16/C16*100</f>
        <v>182.74625606920984</v>
      </c>
      <c r="H16" s="58">
        <f>F16/E16*100</f>
        <v>226.13125373134329</v>
      </c>
      <c r="J16" s="118"/>
    </row>
    <row r="17" spans="2:18" x14ac:dyDescent="0.25">
      <c r="B17" s="16" t="s">
        <v>232</v>
      </c>
      <c r="C17" s="75"/>
      <c r="D17" s="98"/>
      <c r="E17" s="98"/>
      <c r="F17" s="54">
        <v>11916.23</v>
      </c>
      <c r="G17" s="58"/>
      <c r="H17" s="58"/>
      <c r="J17" s="118"/>
    </row>
    <row r="18" spans="2:18" x14ac:dyDescent="0.25">
      <c r="B18" s="7" t="s">
        <v>105</v>
      </c>
      <c r="C18" s="75"/>
      <c r="D18" s="98"/>
      <c r="E18" s="98"/>
      <c r="F18" s="54"/>
      <c r="G18" s="58"/>
      <c r="H18" s="58"/>
      <c r="J18" s="118"/>
    </row>
    <row r="19" spans="2:18" x14ac:dyDescent="0.25">
      <c r="B19" s="16" t="s">
        <v>106</v>
      </c>
      <c r="C19" s="75">
        <v>26078.75</v>
      </c>
      <c r="D19" s="98">
        <v>4500</v>
      </c>
      <c r="E19" s="98">
        <v>4500</v>
      </c>
      <c r="F19" s="54">
        <v>17027.87</v>
      </c>
      <c r="G19" s="58">
        <f>F19/C19*100</f>
        <v>65.294042084072274</v>
      </c>
      <c r="H19" s="58">
        <f>F19/E19*100</f>
        <v>378.39711111111109</v>
      </c>
      <c r="J19" s="118"/>
    </row>
    <row r="20" spans="2:18" ht="20.100000000000001" customHeight="1" x14ac:dyDescent="0.25">
      <c r="B20" s="114" t="s">
        <v>36</v>
      </c>
      <c r="C20" s="117">
        <f>C22+C24+C26+C28+C31</f>
        <v>1252873.7499999998</v>
      </c>
      <c r="D20" s="117">
        <f>D22+D24+D26+D28+D31</f>
        <v>2926584</v>
      </c>
      <c r="E20" s="117">
        <f>E22+E24+E26+E28+E31</f>
        <v>2926584</v>
      </c>
      <c r="F20" s="115">
        <f>F22+F24+F26+F28+F31+F29</f>
        <v>1712287.78</v>
      </c>
      <c r="G20" s="116">
        <f>F20/C20*100</f>
        <v>136.66882078102444</v>
      </c>
      <c r="H20" s="116">
        <f>F20/E20*100</f>
        <v>58.508068792831502</v>
      </c>
    </row>
    <row r="21" spans="2:18" ht="15.75" customHeight="1" x14ac:dyDescent="0.25">
      <c r="B21" s="7" t="s">
        <v>13</v>
      </c>
      <c r="C21" s="113"/>
      <c r="D21" s="57"/>
      <c r="E21" s="57"/>
      <c r="F21" s="22"/>
      <c r="G21" s="22"/>
      <c r="H21" s="22"/>
    </row>
    <row r="22" spans="2:18" x14ac:dyDescent="0.25">
      <c r="B22" s="15" t="s">
        <v>14</v>
      </c>
      <c r="C22" s="75">
        <v>1212084.1299999999</v>
      </c>
      <c r="D22" s="43">
        <v>2874584</v>
      </c>
      <c r="E22" s="43">
        <v>2874584</v>
      </c>
      <c r="F22" s="43">
        <v>1578333.85</v>
      </c>
      <c r="G22" s="58">
        <f>F22/C22*100</f>
        <v>130.21652630663519</v>
      </c>
      <c r="H22" s="58">
        <f>F22/E22*100</f>
        <v>54.906513429421445</v>
      </c>
    </row>
    <row r="23" spans="2:18" x14ac:dyDescent="0.25">
      <c r="B23" s="7" t="s">
        <v>15</v>
      </c>
      <c r="C23" s="89"/>
      <c r="D23" s="5"/>
      <c r="E23" s="5"/>
      <c r="F23" s="22"/>
      <c r="G23" s="22"/>
      <c r="H23" s="22"/>
    </row>
    <row r="24" spans="2:18" x14ac:dyDescent="0.25">
      <c r="B24" s="16" t="s">
        <v>16</v>
      </c>
      <c r="C24" s="75">
        <v>718.43</v>
      </c>
      <c r="D24" s="43">
        <v>11000</v>
      </c>
      <c r="E24" s="43">
        <v>11000</v>
      </c>
      <c r="F24" s="54">
        <v>185</v>
      </c>
      <c r="G24" s="58">
        <f>F24/C24*100</f>
        <v>25.750595047534208</v>
      </c>
      <c r="H24" s="58">
        <f>F24/E24*100</f>
        <v>1.6818181818181819</v>
      </c>
    </row>
    <row r="25" spans="2:18" x14ac:dyDescent="0.25">
      <c r="B25" s="7" t="s">
        <v>102</v>
      </c>
      <c r="C25" s="89"/>
      <c r="D25" s="6"/>
      <c r="E25" s="6"/>
      <c r="F25" s="22"/>
      <c r="G25" s="22"/>
      <c r="H25" s="22"/>
    </row>
    <row r="26" spans="2:18" x14ac:dyDescent="0.25">
      <c r="B26" s="16" t="s">
        <v>101</v>
      </c>
      <c r="C26" s="75">
        <v>0</v>
      </c>
      <c r="D26" s="42">
        <v>3000</v>
      </c>
      <c r="E26" s="42">
        <v>3000</v>
      </c>
      <c r="F26" s="54">
        <v>2330.13</v>
      </c>
      <c r="G26" s="58">
        <v>0</v>
      </c>
      <c r="H26" s="58">
        <f>F26/E26*100</f>
        <v>77.671000000000006</v>
      </c>
      <c r="R26" t="s">
        <v>127</v>
      </c>
    </row>
    <row r="27" spans="2:18" x14ac:dyDescent="0.25">
      <c r="B27" s="7" t="s">
        <v>103</v>
      </c>
      <c r="C27" s="75"/>
      <c r="D27" s="42"/>
      <c r="E27" s="42"/>
      <c r="F27" s="54"/>
      <c r="G27" s="53"/>
      <c r="H27" s="53"/>
    </row>
    <row r="28" spans="2:18" ht="15" customHeight="1" x14ac:dyDescent="0.25">
      <c r="B28" s="16" t="s">
        <v>104</v>
      </c>
      <c r="C28" s="75">
        <v>40071.19</v>
      </c>
      <c r="D28" s="42">
        <v>33500</v>
      </c>
      <c r="E28" s="42">
        <v>33500</v>
      </c>
      <c r="F28" s="54">
        <v>93574.04</v>
      </c>
      <c r="G28" s="58">
        <f>F28/C28*100</f>
        <v>233.51949368112099</v>
      </c>
      <c r="H28" s="58">
        <f>F28/E28*100</f>
        <v>279.32549253731344</v>
      </c>
      <c r="I28" s="23"/>
      <c r="J28" s="23"/>
      <c r="K28" s="23"/>
    </row>
    <row r="29" spans="2:18" ht="15" customHeight="1" x14ac:dyDescent="0.25">
      <c r="B29" s="16" t="s">
        <v>232</v>
      </c>
      <c r="C29" s="75"/>
      <c r="D29" s="98"/>
      <c r="E29" s="98"/>
      <c r="F29" s="54">
        <v>15134.62</v>
      </c>
      <c r="G29" s="58"/>
      <c r="H29" s="58"/>
      <c r="I29" s="23"/>
      <c r="J29" s="23"/>
      <c r="K29" s="23"/>
    </row>
    <row r="30" spans="2:18" x14ac:dyDescent="0.25">
      <c r="B30" s="7" t="s">
        <v>105</v>
      </c>
      <c r="C30" s="75"/>
      <c r="D30" s="42"/>
      <c r="E30" s="42"/>
      <c r="F30" s="54"/>
      <c r="G30" s="53"/>
      <c r="H30" s="53"/>
      <c r="I30" s="23"/>
      <c r="J30" s="23"/>
      <c r="K30" s="23"/>
    </row>
    <row r="31" spans="2:18" x14ac:dyDescent="0.25">
      <c r="B31" s="16" t="s">
        <v>106</v>
      </c>
      <c r="C31" s="75">
        <v>0</v>
      </c>
      <c r="D31" s="42">
        <v>4500</v>
      </c>
      <c r="E31" s="42">
        <v>4500</v>
      </c>
      <c r="F31" s="54">
        <v>22730.14</v>
      </c>
      <c r="G31" s="128">
        <v>0</v>
      </c>
      <c r="H31" s="58">
        <f>F31/E31*100</f>
        <v>505.11422222222222</v>
      </c>
      <c r="I31" s="23"/>
      <c r="J31" s="23"/>
      <c r="K31" s="23"/>
    </row>
    <row r="32" spans="2:18" x14ac:dyDescent="0.25">
      <c r="B32" s="145" t="s">
        <v>122</v>
      </c>
      <c r="C32" s="146">
        <f>C8-C20</f>
        <v>26925.750000000466</v>
      </c>
      <c r="D32" s="147"/>
      <c r="E32" s="147"/>
      <c r="F32" s="146">
        <f>F8-F20</f>
        <v>-215577.32999999984</v>
      </c>
      <c r="G32" s="130"/>
      <c r="H32" s="129"/>
    </row>
    <row r="33" spans="2:8" ht="25.5" x14ac:dyDescent="0.25">
      <c r="B33" s="59" t="s">
        <v>126</v>
      </c>
      <c r="C33" s="144"/>
      <c r="D33" s="144">
        <f>D35+D37+D39+D41+D44</f>
        <v>95568.23000000001</v>
      </c>
      <c r="E33" s="144">
        <f>E35+E37+E39+E41+E44</f>
        <v>95568.23000000001</v>
      </c>
      <c r="F33" s="144">
        <f>F35+F37+F39+F41+F44+F42</f>
        <v>-215577.33</v>
      </c>
    </row>
    <row r="34" spans="2:8" x14ac:dyDescent="0.25">
      <c r="B34" s="7" t="s">
        <v>13</v>
      </c>
      <c r="D34" s="5"/>
      <c r="E34" s="5"/>
      <c r="F34" s="5"/>
    </row>
    <row r="35" spans="2:8" x14ac:dyDescent="0.25">
      <c r="B35" s="15" t="s">
        <v>14</v>
      </c>
      <c r="C35" s="43"/>
      <c r="D35" s="43">
        <v>0</v>
      </c>
      <c r="E35" s="148">
        <v>0</v>
      </c>
      <c r="F35" s="90">
        <f>F10-F22</f>
        <v>-194158.76</v>
      </c>
      <c r="G35" s="104"/>
    </row>
    <row r="36" spans="2:8" x14ac:dyDescent="0.25">
      <c r="B36" s="7" t="s">
        <v>15</v>
      </c>
      <c r="C36" s="5"/>
      <c r="D36" s="5"/>
      <c r="E36" s="66"/>
      <c r="F36" s="13"/>
      <c r="G36" s="104"/>
    </row>
    <row r="37" spans="2:8" x14ac:dyDescent="0.25">
      <c r="B37" s="16" t="s">
        <v>16</v>
      </c>
      <c r="C37" s="75"/>
      <c r="D37" s="43">
        <v>23146.39</v>
      </c>
      <c r="E37" s="61">
        <v>23146.39</v>
      </c>
      <c r="F37" s="90">
        <f>F12-F24</f>
        <v>5406.26</v>
      </c>
      <c r="G37" s="104"/>
      <c r="H37" s="104"/>
    </row>
    <row r="38" spans="2:8" x14ac:dyDescent="0.25">
      <c r="B38" s="7" t="s">
        <v>102</v>
      </c>
      <c r="C38" s="89"/>
      <c r="D38" s="6"/>
      <c r="E38" s="149"/>
      <c r="F38" s="13"/>
      <c r="H38" s="118"/>
    </row>
    <row r="39" spans="2:8" x14ac:dyDescent="0.25">
      <c r="B39" s="97" t="s">
        <v>101</v>
      </c>
      <c r="C39" s="90"/>
      <c r="D39" s="42">
        <v>1940</v>
      </c>
      <c r="E39" s="64">
        <v>1940</v>
      </c>
      <c r="F39" s="90">
        <f>F14-F26</f>
        <v>-84.099999999999909</v>
      </c>
      <c r="G39" s="104"/>
      <c r="H39" s="104"/>
    </row>
    <row r="40" spans="2:8" x14ac:dyDescent="0.25">
      <c r="B40" s="7" t="s">
        <v>103</v>
      </c>
      <c r="C40" s="75"/>
      <c r="D40" s="42"/>
      <c r="E40" s="64"/>
      <c r="F40" s="90"/>
      <c r="G40" s="104"/>
      <c r="H40" s="104"/>
    </row>
    <row r="41" spans="2:8" x14ac:dyDescent="0.25">
      <c r="B41" s="16" t="s">
        <v>104</v>
      </c>
      <c r="C41" s="75"/>
      <c r="D41" s="42">
        <v>50890.27</v>
      </c>
      <c r="E41" s="64">
        <v>50890.27</v>
      </c>
      <c r="F41" s="90">
        <f>F16-F28</f>
        <v>-17820.069999999992</v>
      </c>
      <c r="G41" s="104"/>
      <c r="H41" s="104"/>
    </row>
    <row r="42" spans="2:8" x14ac:dyDescent="0.25">
      <c r="B42" s="16" t="s">
        <v>232</v>
      </c>
      <c r="C42" s="75"/>
      <c r="D42" s="98"/>
      <c r="E42" s="98"/>
      <c r="F42" s="224">
        <f>F17-F29</f>
        <v>-3218.3900000000012</v>
      </c>
      <c r="G42" s="104"/>
      <c r="H42" s="104"/>
    </row>
    <row r="43" spans="2:8" x14ac:dyDescent="0.25">
      <c r="B43" s="7" t="s">
        <v>105</v>
      </c>
      <c r="C43" s="75"/>
      <c r="D43" s="42"/>
      <c r="E43" s="64"/>
      <c r="F43" s="90"/>
      <c r="G43" s="104"/>
      <c r="H43" s="104"/>
    </row>
    <row r="44" spans="2:8" x14ac:dyDescent="0.25">
      <c r="B44" s="16" t="s">
        <v>106</v>
      </c>
      <c r="C44" s="75"/>
      <c r="D44" s="42">
        <v>19591.57</v>
      </c>
      <c r="E44" s="64">
        <v>19591.57</v>
      </c>
      <c r="F44" s="90">
        <f>F19-F31</f>
        <v>-5702.27</v>
      </c>
      <c r="G44" s="104"/>
      <c r="H44" s="104"/>
    </row>
  </sheetData>
  <mergeCells count="1">
    <mergeCell ref="B5:H5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BAD43-0272-475C-8BAD-A85639D0D48D}">
  <sheetPr>
    <pageSetUpPr fitToPage="1"/>
  </sheetPr>
  <dimension ref="B1:H17"/>
  <sheetViews>
    <sheetView workbookViewId="0">
      <selection activeCell="H13" sqref="H13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x14ac:dyDescent="0.25">
      <c r="B1" s="100" t="s">
        <v>113</v>
      </c>
    </row>
    <row r="2" spans="2:8" x14ac:dyDescent="0.25">
      <c r="B2" s="100" t="s">
        <v>114</v>
      </c>
    </row>
    <row r="3" spans="2:8" x14ac:dyDescent="0.25">
      <c r="B3" s="100" t="s">
        <v>115</v>
      </c>
    </row>
    <row r="5" spans="2:8" ht="18" x14ac:dyDescent="0.25">
      <c r="B5" s="3"/>
      <c r="C5" s="3"/>
      <c r="D5" s="3"/>
      <c r="E5" s="3"/>
      <c r="F5" s="4"/>
      <c r="G5" s="4"/>
      <c r="H5" s="4"/>
    </row>
    <row r="6" spans="2:8" ht="15.75" customHeight="1" x14ac:dyDescent="0.25">
      <c r="B6" s="367" t="s">
        <v>34</v>
      </c>
      <c r="C6" s="367"/>
      <c r="D6" s="367"/>
      <c r="E6" s="367"/>
      <c r="F6" s="367"/>
      <c r="G6" s="367"/>
      <c r="H6" s="367"/>
    </row>
    <row r="7" spans="2:8" ht="18" x14ac:dyDescent="0.25">
      <c r="B7" s="40"/>
      <c r="C7" s="40"/>
      <c r="D7" s="40"/>
      <c r="E7" s="40"/>
      <c r="F7" s="41"/>
      <c r="G7" s="41"/>
      <c r="H7" s="41"/>
    </row>
    <row r="8" spans="2:8" ht="24" x14ac:dyDescent="0.25">
      <c r="B8" s="29" t="s">
        <v>6</v>
      </c>
      <c r="C8" s="221" t="s">
        <v>222</v>
      </c>
      <c r="D8" s="221" t="s">
        <v>209</v>
      </c>
      <c r="E8" s="221" t="s">
        <v>223</v>
      </c>
      <c r="F8" s="221" t="s">
        <v>224</v>
      </c>
      <c r="G8" s="221" t="s">
        <v>17</v>
      </c>
      <c r="H8" s="221" t="s">
        <v>38</v>
      </c>
    </row>
    <row r="9" spans="2:8" x14ac:dyDescent="0.25">
      <c r="B9" s="33">
        <v>1</v>
      </c>
      <c r="C9" s="33">
        <v>2</v>
      </c>
      <c r="D9" s="33">
        <v>3</v>
      </c>
      <c r="E9" s="33">
        <v>4</v>
      </c>
      <c r="F9" s="33">
        <v>5</v>
      </c>
      <c r="G9" s="33" t="s">
        <v>30</v>
      </c>
      <c r="H9" s="33" t="s">
        <v>31</v>
      </c>
    </row>
    <row r="10" spans="2:8" ht="15.75" customHeight="1" x14ac:dyDescent="0.25">
      <c r="B10" s="7" t="s">
        <v>36</v>
      </c>
      <c r="C10" s="44"/>
      <c r="D10" s="139"/>
      <c r="E10" s="139"/>
      <c r="F10" s="44"/>
      <c r="G10" s="140"/>
      <c r="H10" s="140"/>
    </row>
    <row r="11" spans="2:8" ht="15.75" customHeight="1" x14ac:dyDescent="0.25">
      <c r="B11" s="7" t="s">
        <v>123</v>
      </c>
      <c r="C11" s="5"/>
      <c r="D11" s="5"/>
      <c r="E11" s="5"/>
      <c r="F11" s="22"/>
      <c r="G11" s="22"/>
      <c r="H11" s="22"/>
    </row>
    <row r="12" spans="2:8" x14ac:dyDescent="0.25">
      <c r="B12" s="11" t="s">
        <v>124</v>
      </c>
      <c r="C12" s="43">
        <v>1279799.5</v>
      </c>
      <c r="D12" s="49">
        <v>2926584</v>
      </c>
      <c r="E12" s="49">
        <v>2926584</v>
      </c>
      <c r="F12" s="43">
        <v>1712287.78</v>
      </c>
      <c r="G12" s="140">
        <f>F12/C12*100</f>
        <v>133.7934403006096</v>
      </c>
      <c r="H12" s="140">
        <f>F12/E12*100</f>
        <v>58.508068792831502</v>
      </c>
    </row>
    <row r="13" spans="2:8" x14ac:dyDescent="0.25">
      <c r="B13" s="14" t="s">
        <v>125</v>
      </c>
      <c r="C13" s="43"/>
      <c r="D13" s="43"/>
      <c r="E13" s="43"/>
      <c r="F13" s="43"/>
      <c r="G13" s="22"/>
      <c r="H13" s="22"/>
    </row>
    <row r="15" spans="2:8" x14ac:dyDescent="0.25">
      <c r="B15" s="23"/>
      <c r="C15" s="23"/>
      <c r="D15" s="23"/>
      <c r="E15" s="23"/>
      <c r="F15" s="23"/>
      <c r="G15" s="23"/>
      <c r="H15" s="23"/>
    </row>
    <row r="16" spans="2:8" x14ac:dyDescent="0.25">
      <c r="B16" s="23"/>
      <c r="C16" s="23"/>
      <c r="D16" s="23"/>
      <c r="E16" s="23"/>
      <c r="F16" s="23"/>
      <c r="G16" s="23"/>
      <c r="H16" s="23"/>
    </row>
    <row r="17" spans="2:8" x14ac:dyDescent="0.25">
      <c r="B17" s="23"/>
      <c r="C17" s="23"/>
      <c r="D17" s="23"/>
      <c r="E17" s="23"/>
      <c r="F17" s="23"/>
      <c r="G17" s="23"/>
      <c r="H17" s="23"/>
    </row>
  </sheetData>
  <mergeCells count="1">
    <mergeCell ref="B6:H6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03D56-03AA-46DF-81C9-70D9AC7C53EE}">
  <dimension ref="A1:Q136"/>
  <sheetViews>
    <sheetView tabSelected="1" topLeftCell="A105" workbookViewId="0">
      <selection activeCell="J14" sqref="J14"/>
    </sheetView>
  </sheetViews>
  <sheetFormatPr defaultRowHeight="15" x14ac:dyDescent="0.25"/>
  <cols>
    <col min="1" max="1" width="9.7109375" style="150" customWidth="1"/>
    <col min="2" max="2" width="53" style="150" customWidth="1"/>
    <col min="3" max="3" width="20" style="151" customWidth="1"/>
    <col min="4" max="4" width="17.140625" style="151" customWidth="1"/>
    <col min="5" max="5" width="0.140625" style="151" hidden="1" customWidth="1"/>
    <col min="6" max="6" width="14.7109375" style="150" customWidth="1"/>
    <col min="7" max="7" width="9.42578125" style="150" customWidth="1"/>
    <col min="8" max="8" width="9.140625" style="150"/>
    <col min="9" max="10" width="9.7109375" style="150" bestFit="1" customWidth="1"/>
    <col min="11" max="11" width="11.42578125" style="150" customWidth="1"/>
    <col min="12" max="12" width="9.140625" style="150"/>
    <col min="13" max="13" width="14.140625" style="150" customWidth="1"/>
    <col min="14" max="14" width="12.28515625" style="150" customWidth="1"/>
    <col min="15" max="15" width="15.140625" style="150" customWidth="1"/>
    <col min="16" max="16384" width="9.140625" style="150"/>
  </cols>
  <sheetData>
    <row r="1" spans="1:16" x14ac:dyDescent="0.25">
      <c r="A1" s="100" t="s">
        <v>113</v>
      </c>
    </row>
    <row r="2" spans="1:16" x14ac:dyDescent="0.25">
      <c r="A2" s="100" t="s">
        <v>114</v>
      </c>
    </row>
    <row r="3" spans="1:16" x14ac:dyDescent="0.25">
      <c r="A3" s="100" t="s">
        <v>115</v>
      </c>
      <c r="M3" s="228"/>
      <c r="N3" s="228"/>
      <c r="O3" s="229"/>
      <c r="P3" s="228"/>
    </row>
    <row r="4" spans="1:16" s="153" customFormat="1" ht="15.75" customHeight="1" x14ac:dyDescent="0.25">
      <c r="A4" s="403" t="s">
        <v>7</v>
      </c>
      <c r="B4" s="403"/>
      <c r="C4" s="403"/>
      <c r="D4" s="403"/>
      <c r="E4" s="403"/>
      <c r="F4" s="403"/>
      <c r="G4" s="403"/>
      <c r="M4" s="228"/>
      <c r="N4" s="228"/>
      <c r="O4" s="229"/>
      <c r="P4" s="228"/>
    </row>
    <row r="5" spans="1:16" s="153" customFormat="1" ht="15.75" x14ac:dyDescent="0.25">
      <c r="A5" s="152"/>
      <c r="C5" s="154" t="s">
        <v>42</v>
      </c>
      <c r="D5" s="154"/>
      <c r="E5" s="152"/>
      <c r="F5" s="152"/>
      <c r="G5" s="152"/>
      <c r="M5" s="228"/>
      <c r="N5" s="228"/>
      <c r="O5" s="229"/>
      <c r="P5" s="228"/>
    </row>
    <row r="6" spans="1:16" s="158" customFormat="1" ht="27" customHeight="1" x14ac:dyDescent="0.25">
      <c r="A6" s="404" t="s">
        <v>6</v>
      </c>
      <c r="B6" s="405"/>
      <c r="C6" s="156" t="s">
        <v>225</v>
      </c>
      <c r="D6" s="155" t="s">
        <v>226</v>
      </c>
      <c r="E6" s="155" t="s">
        <v>128</v>
      </c>
      <c r="F6" s="156" t="s">
        <v>129</v>
      </c>
      <c r="G6" s="157" t="s">
        <v>17</v>
      </c>
      <c r="M6" s="228"/>
      <c r="N6" s="228"/>
      <c r="O6" s="229"/>
      <c r="P6" s="228"/>
    </row>
    <row r="7" spans="1:16" s="158" customFormat="1" ht="24.75" thickBot="1" x14ac:dyDescent="0.3">
      <c r="A7" s="406">
        <v>1</v>
      </c>
      <c r="B7" s="407"/>
      <c r="C7" s="159">
        <v>2</v>
      </c>
      <c r="D7" s="159">
        <v>3</v>
      </c>
      <c r="E7" s="159">
        <v>3</v>
      </c>
      <c r="F7" s="159">
        <v>4</v>
      </c>
      <c r="G7" s="159" t="s">
        <v>130</v>
      </c>
      <c r="M7" s="228"/>
      <c r="N7" s="228"/>
      <c r="O7" s="229"/>
      <c r="P7" s="228"/>
    </row>
    <row r="8" spans="1:16" s="158" customFormat="1" x14ac:dyDescent="0.25">
      <c r="A8" s="301">
        <v>7456</v>
      </c>
      <c r="B8" s="238" t="s">
        <v>113</v>
      </c>
      <c r="C8" s="239"/>
      <c r="D8" s="239"/>
      <c r="E8" s="239"/>
      <c r="F8" s="239"/>
      <c r="G8" s="302"/>
      <c r="P8" s="234"/>
    </row>
    <row r="9" spans="1:16" s="160" customFormat="1" ht="18.75" customHeight="1" x14ac:dyDescent="0.25">
      <c r="A9" s="303">
        <v>4002</v>
      </c>
      <c r="B9" s="241" t="s">
        <v>131</v>
      </c>
      <c r="C9" s="331">
        <f>SUM(C10:C14)</f>
        <v>2926584</v>
      </c>
      <c r="D9" s="331">
        <f>SUM(D10:D14)</f>
        <v>2926584</v>
      </c>
      <c r="E9" s="240">
        <f>SUM(E10:E14)</f>
        <v>0</v>
      </c>
      <c r="F9" s="332">
        <f>SUM(F10:F15)</f>
        <v>1496710.4500000002</v>
      </c>
      <c r="G9" s="304">
        <f t="shared" ref="G9" si="0">F9/D9*100</f>
        <v>51.14189273227764</v>
      </c>
      <c r="L9" s="358"/>
      <c r="M9" s="158"/>
      <c r="N9" s="158"/>
      <c r="O9" s="158"/>
      <c r="P9" s="234"/>
    </row>
    <row r="10" spans="1:16" s="158" customFormat="1" ht="17.25" customHeight="1" x14ac:dyDescent="0.25">
      <c r="A10" s="226">
        <v>11</v>
      </c>
      <c r="B10" s="227" t="s">
        <v>132</v>
      </c>
      <c r="C10" s="189">
        <v>2874584</v>
      </c>
      <c r="D10" s="189">
        <v>2874584</v>
      </c>
      <c r="E10" s="174"/>
      <c r="F10" s="174">
        <v>1384175.09</v>
      </c>
      <c r="G10" s="288">
        <f>F10/D10*100</f>
        <v>48.152187933975846</v>
      </c>
      <c r="J10" s="161"/>
    </row>
    <row r="11" spans="1:16" s="158" customFormat="1" ht="17.25" customHeight="1" x14ac:dyDescent="0.25">
      <c r="A11" s="230">
        <v>31</v>
      </c>
      <c r="B11" s="231" t="s">
        <v>133</v>
      </c>
      <c r="C11" s="189">
        <v>11000</v>
      </c>
      <c r="D11" s="189">
        <v>11000</v>
      </c>
      <c r="E11" s="174"/>
      <c r="F11" s="174">
        <v>5591.26</v>
      </c>
      <c r="G11" s="288">
        <f t="shared" ref="G11:G14" si="1">F11/D11*100</f>
        <v>50.829636363636368</v>
      </c>
      <c r="H11" s="150"/>
      <c r="I11" s="150"/>
      <c r="J11" s="150"/>
    </row>
    <row r="12" spans="1:16" s="158" customFormat="1" ht="17.25" customHeight="1" x14ac:dyDescent="0.25">
      <c r="A12" s="230">
        <v>43</v>
      </c>
      <c r="B12" s="231" t="s">
        <v>134</v>
      </c>
      <c r="C12" s="189">
        <v>3000</v>
      </c>
      <c r="D12" s="189">
        <v>3000</v>
      </c>
      <c r="E12" s="174"/>
      <c r="F12" s="174">
        <v>2246.0300000000002</v>
      </c>
      <c r="G12" s="288">
        <f t="shared" si="1"/>
        <v>74.867666666666679</v>
      </c>
    </row>
    <row r="13" spans="1:16" s="158" customFormat="1" ht="17.25" customHeight="1" x14ac:dyDescent="0.25">
      <c r="A13" s="230">
        <v>52</v>
      </c>
      <c r="B13" s="231" t="s">
        <v>135</v>
      </c>
      <c r="C13" s="189">
        <v>33500</v>
      </c>
      <c r="D13" s="189">
        <v>33500</v>
      </c>
      <c r="E13" s="174"/>
      <c r="F13" s="174">
        <v>75753.97</v>
      </c>
      <c r="G13" s="288">
        <f t="shared" si="1"/>
        <v>226.13125373134329</v>
      </c>
      <c r="H13" s="220"/>
    </row>
    <row r="14" spans="1:16" s="158" customFormat="1" ht="17.25" customHeight="1" x14ac:dyDescent="0.25">
      <c r="A14" s="232">
        <v>61</v>
      </c>
      <c r="B14" s="233" t="s">
        <v>136</v>
      </c>
      <c r="C14" s="189">
        <v>4500</v>
      </c>
      <c r="D14" s="189">
        <v>4500</v>
      </c>
      <c r="E14" s="174"/>
      <c r="F14" s="174">
        <v>17027.87</v>
      </c>
      <c r="G14" s="288">
        <f t="shared" si="1"/>
        <v>378.39711111111109</v>
      </c>
    </row>
    <row r="15" spans="1:16" s="158" customFormat="1" ht="17.25" customHeight="1" x14ac:dyDescent="0.25">
      <c r="A15" s="232">
        <v>581</v>
      </c>
      <c r="B15" s="233" t="s">
        <v>235</v>
      </c>
      <c r="C15" s="189">
        <v>0</v>
      </c>
      <c r="D15" s="189">
        <v>0</v>
      </c>
      <c r="E15" s="174"/>
      <c r="F15" s="174">
        <v>11916.23</v>
      </c>
      <c r="G15" s="170"/>
    </row>
    <row r="16" spans="1:16" s="158" customFormat="1" ht="17.25" customHeight="1" thickBot="1" x14ac:dyDescent="0.3">
      <c r="A16" s="235"/>
      <c r="B16" s="236" t="s">
        <v>242</v>
      </c>
      <c r="C16" s="189">
        <v>95568.23</v>
      </c>
      <c r="D16" s="189">
        <v>95568.23</v>
      </c>
      <c r="E16" s="174"/>
      <c r="F16" s="174"/>
      <c r="G16" s="170"/>
    </row>
    <row r="17" spans="1:7" s="158" customFormat="1" ht="17.25" hidden="1" customHeight="1" x14ac:dyDescent="0.3">
      <c r="A17" s="163"/>
      <c r="B17" s="164" t="s">
        <v>137</v>
      </c>
      <c r="C17" s="165">
        <v>16457.45</v>
      </c>
      <c r="D17" s="165"/>
      <c r="E17" s="165"/>
      <c r="G17" s="305"/>
    </row>
    <row r="18" spans="1:7" s="158" customFormat="1" ht="17.25" hidden="1" customHeight="1" x14ac:dyDescent="0.3">
      <c r="A18" s="163"/>
      <c r="B18" s="164" t="s">
        <v>138</v>
      </c>
      <c r="C18" s="165">
        <v>45314.51</v>
      </c>
      <c r="D18" s="165"/>
      <c r="E18" s="165"/>
      <c r="G18" s="305"/>
    </row>
    <row r="19" spans="1:7" s="158" customFormat="1" ht="17.25" hidden="1" customHeight="1" x14ac:dyDescent="0.3">
      <c r="A19" s="163"/>
      <c r="B19" s="164" t="s">
        <v>139</v>
      </c>
      <c r="C19" s="165">
        <v>5319.46</v>
      </c>
      <c r="D19" s="165"/>
      <c r="E19" s="165"/>
      <c r="G19" s="305"/>
    </row>
    <row r="20" spans="1:7" s="158" customFormat="1" ht="17.25" customHeight="1" x14ac:dyDescent="0.25">
      <c r="A20" s="306">
        <v>4002</v>
      </c>
      <c r="B20" s="277" t="s">
        <v>140</v>
      </c>
      <c r="C20" s="225"/>
      <c r="D20" s="225"/>
      <c r="E20" s="225">
        <f>SUM(E21)</f>
        <v>0</v>
      </c>
      <c r="F20" s="225"/>
      <c r="G20" s="307"/>
    </row>
    <row r="21" spans="1:7" s="158" customFormat="1" ht="17.25" customHeight="1" x14ac:dyDescent="0.25">
      <c r="A21" s="350" t="s">
        <v>141</v>
      </c>
      <c r="B21" s="351" t="s">
        <v>142</v>
      </c>
      <c r="C21" s="308"/>
      <c r="D21" s="308"/>
      <c r="E21" s="308"/>
      <c r="F21" s="308">
        <f>F22+F62</f>
        <v>1540583.73</v>
      </c>
      <c r="G21" s="309"/>
    </row>
    <row r="22" spans="1:7" s="158" customFormat="1" ht="23.25" customHeight="1" x14ac:dyDescent="0.25">
      <c r="A22" s="310">
        <v>11</v>
      </c>
      <c r="B22" s="281" t="s">
        <v>143</v>
      </c>
      <c r="C22" s="282">
        <f>C23+C28+C56+C59</f>
        <v>2875084</v>
      </c>
      <c r="D22" s="282">
        <f>D23+D28+D56+D59</f>
        <v>2875084</v>
      </c>
      <c r="E22" s="282">
        <f>SUM(E23,E28,E56,E59)</f>
        <v>0</v>
      </c>
      <c r="F22" s="282">
        <f>SUM(F23,F28,F56,F59)</f>
        <v>1538253.6</v>
      </c>
      <c r="G22" s="283">
        <f t="shared" ref="G22:G27" si="2">SUM(F22/D22*100)</f>
        <v>53.502909828025899</v>
      </c>
    </row>
    <row r="23" spans="1:7" s="166" customFormat="1" ht="17.25" customHeight="1" x14ac:dyDescent="0.25">
      <c r="A23" s="359">
        <v>321</v>
      </c>
      <c r="B23" s="360" t="s">
        <v>28</v>
      </c>
      <c r="C23" s="361">
        <v>2183060</v>
      </c>
      <c r="D23" s="361">
        <v>2183060</v>
      </c>
      <c r="E23" s="361"/>
      <c r="F23" s="361">
        <v>1185918.2</v>
      </c>
      <c r="G23" s="362">
        <v>54.32</v>
      </c>
    </row>
    <row r="24" spans="1:7" ht="17.25" customHeight="1" x14ac:dyDescent="0.25">
      <c r="A24" s="167">
        <v>3111</v>
      </c>
      <c r="B24" s="168" t="s">
        <v>27</v>
      </c>
      <c r="C24" s="169">
        <v>1711800</v>
      </c>
      <c r="D24" s="169">
        <v>1711800</v>
      </c>
      <c r="E24" s="169"/>
      <c r="F24" s="169">
        <v>914993.36</v>
      </c>
      <c r="G24" s="170">
        <f t="shared" si="2"/>
        <v>53.452118238111922</v>
      </c>
    </row>
    <row r="25" spans="1:7" ht="17.25" customHeight="1" x14ac:dyDescent="0.25">
      <c r="A25" s="171">
        <v>3114</v>
      </c>
      <c r="B25" s="172" t="s">
        <v>144</v>
      </c>
      <c r="C25" s="174">
        <v>114000</v>
      </c>
      <c r="D25" s="174">
        <v>114000</v>
      </c>
      <c r="E25" s="174"/>
      <c r="F25" s="174">
        <f>67264.39+3108.98</f>
        <v>70373.37</v>
      </c>
      <c r="G25" s="170">
        <f t="shared" si="2"/>
        <v>61.731026315789471</v>
      </c>
    </row>
    <row r="26" spans="1:7" ht="17.25" customHeight="1" x14ac:dyDescent="0.25">
      <c r="A26" s="175" t="s">
        <v>145</v>
      </c>
      <c r="B26" s="176" t="s">
        <v>146</v>
      </c>
      <c r="C26" s="174">
        <v>56000</v>
      </c>
      <c r="D26" s="174">
        <v>56000</v>
      </c>
      <c r="E26" s="174"/>
      <c r="F26" s="174">
        <v>38211.269999999997</v>
      </c>
      <c r="G26" s="170">
        <f t="shared" si="2"/>
        <v>68.234410714285715</v>
      </c>
    </row>
    <row r="27" spans="1:7" ht="17.25" customHeight="1" x14ac:dyDescent="0.25">
      <c r="A27" s="177">
        <v>3132</v>
      </c>
      <c r="B27" s="178" t="s">
        <v>147</v>
      </c>
      <c r="C27" s="179">
        <v>301260</v>
      </c>
      <c r="D27" s="179">
        <v>301260</v>
      </c>
      <c r="E27" s="180"/>
      <c r="F27" s="179">
        <v>162340.20000000001</v>
      </c>
      <c r="G27" s="181">
        <f t="shared" si="2"/>
        <v>53.887074287990444</v>
      </c>
    </row>
    <row r="28" spans="1:7" s="166" customFormat="1" ht="17.25" customHeight="1" x14ac:dyDescent="0.25">
      <c r="A28" s="249" t="s">
        <v>197</v>
      </c>
      <c r="B28" s="256" t="s">
        <v>9</v>
      </c>
      <c r="C28" s="257">
        <f>C29+C33+C40+C50</f>
        <v>609024</v>
      </c>
      <c r="D28" s="257">
        <f>D29+D33+D40+D50</f>
        <v>609024</v>
      </c>
      <c r="E28" s="247"/>
      <c r="F28" s="258">
        <f>F29+F33+F40+F50</f>
        <v>319965.52999999997</v>
      </c>
      <c r="G28" s="255">
        <v>52.54</v>
      </c>
    </row>
    <row r="29" spans="1:7" s="166" customFormat="1" ht="17.25" customHeight="1" x14ac:dyDescent="0.25">
      <c r="A29" s="252">
        <v>321</v>
      </c>
      <c r="B29" s="253" t="s">
        <v>28</v>
      </c>
      <c r="C29" s="254">
        <f>C30+C31+C32</f>
        <v>103556</v>
      </c>
      <c r="D29" s="254">
        <f>D30+D31+D32</f>
        <v>103556</v>
      </c>
      <c r="E29" s="254"/>
      <c r="F29" s="254">
        <f>F30+F31+F32</f>
        <v>47964.210000000006</v>
      </c>
      <c r="G29" s="255">
        <f>SUM(F29/D29*100)</f>
        <v>46.317171385530543</v>
      </c>
    </row>
    <row r="30" spans="1:7" ht="17.25" customHeight="1" x14ac:dyDescent="0.25">
      <c r="A30" s="171" t="s">
        <v>148</v>
      </c>
      <c r="B30" s="182" t="s">
        <v>29</v>
      </c>
      <c r="C30" s="173">
        <v>9556</v>
      </c>
      <c r="D30" s="174">
        <v>9556</v>
      </c>
      <c r="E30" s="174"/>
      <c r="F30" s="174">
        <f>3554.3+27</f>
        <v>3581.3</v>
      </c>
      <c r="G30" s="170">
        <f>SUM(F30/D30*100)</f>
        <v>37.476977814985354</v>
      </c>
    </row>
    <row r="31" spans="1:7" ht="17.25" customHeight="1" x14ac:dyDescent="0.25">
      <c r="A31" s="171" t="s">
        <v>149</v>
      </c>
      <c r="B31" s="182" t="s">
        <v>150</v>
      </c>
      <c r="C31" s="173">
        <v>81700</v>
      </c>
      <c r="D31" s="174">
        <v>81700</v>
      </c>
      <c r="E31" s="174"/>
      <c r="F31" s="174">
        <v>37483.660000000003</v>
      </c>
      <c r="G31" s="170">
        <f>SUM(F31/D31*100)</f>
        <v>45.879632802937579</v>
      </c>
    </row>
    <row r="32" spans="1:7" ht="17.25" customHeight="1" x14ac:dyDescent="0.25">
      <c r="A32" s="183" t="s">
        <v>151</v>
      </c>
      <c r="B32" s="184" t="s">
        <v>57</v>
      </c>
      <c r="C32" s="185">
        <v>12300</v>
      </c>
      <c r="D32" s="186">
        <v>12300</v>
      </c>
      <c r="E32" s="187"/>
      <c r="F32" s="186">
        <v>6899.25</v>
      </c>
      <c r="G32" s="170">
        <f>SUM(F32/D32*100)</f>
        <v>56.091463414634148</v>
      </c>
    </row>
    <row r="33" spans="1:7" ht="17.25" customHeight="1" x14ac:dyDescent="0.25">
      <c r="A33" s="249" t="s">
        <v>152</v>
      </c>
      <c r="B33" s="256" t="s">
        <v>58</v>
      </c>
      <c r="C33" s="257">
        <f>SUM(C34:C39)</f>
        <v>390808</v>
      </c>
      <c r="D33" s="257">
        <f>SUM(D34:D39)</f>
        <v>390808</v>
      </c>
      <c r="E33" s="247"/>
      <c r="F33" s="258">
        <f>SUM(F34:F39)</f>
        <v>185795.96</v>
      </c>
      <c r="G33" s="255">
        <f>F33/D33*100</f>
        <v>47.541493521115221</v>
      </c>
    </row>
    <row r="34" spans="1:7" ht="17.25" customHeight="1" x14ac:dyDescent="0.25">
      <c r="A34" s="183" t="s">
        <v>153</v>
      </c>
      <c r="B34" s="184" t="s">
        <v>59</v>
      </c>
      <c r="C34" s="185">
        <v>34000</v>
      </c>
      <c r="D34" s="185">
        <v>34000</v>
      </c>
      <c r="E34" s="187"/>
      <c r="F34" s="186">
        <v>17950.2</v>
      </c>
      <c r="G34" s="170">
        <f t="shared" ref="G34:G39" si="3">SUM(F34/D34*100)</f>
        <v>52.794705882352943</v>
      </c>
    </row>
    <row r="35" spans="1:7" ht="17.25" customHeight="1" x14ac:dyDescent="0.25">
      <c r="A35" s="183" t="s">
        <v>154</v>
      </c>
      <c r="B35" s="184" t="s">
        <v>60</v>
      </c>
      <c r="C35" s="185">
        <v>144000</v>
      </c>
      <c r="D35" s="185">
        <v>144000</v>
      </c>
      <c r="E35" s="187"/>
      <c r="F35" s="186">
        <v>61040.11</v>
      </c>
      <c r="G35" s="170">
        <f t="shared" si="3"/>
        <v>42.388965277777778</v>
      </c>
    </row>
    <row r="36" spans="1:7" ht="17.25" customHeight="1" x14ac:dyDescent="0.25">
      <c r="A36" s="183" t="s">
        <v>155</v>
      </c>
      <c r="B36" s="184" t="s">
        <v>95</v>
      </c>
      <c r="C36" s="173">
        <v>176808</v>
      </c>
      <c r="D36" s="173">
        <v>176808</v>
      </c>
      <c r="E36" s="174"/>
      <c r="F36" s="174">
        <v>80438.84</v>
      </c>
      <c r="G36" s="170">
        <f t="shared" si="3"/>
        <v>45.495022849644812</v>
      </c>
    </row>
    <row r="37" spans="1:7" ht="17.25" customHeight="1" x14ac:dyDescent="0.25">
      <c r="A37" s="183" t="s">
        <v>156</v>
      </c>
      <c r="B37" s="184" t="s">
        <v>157</v>
      </c>
      <c r="C37" s="173">
        <v>16500</v>
      </c>
      <c r="D37" s="173">
        <v>16500</v>
      </c>
      <c r="E37" s="174"/>
      <c r="F37" s="174">
        <v>13890.78</v>
      </c>
      <c r="G37" s="170">
        <f t="shared" si="3"/>
        <v>84.186545454545453</v>
      </c>
    </row>
    <row r="38" spans="1:7" ht="17.25" customHeight="1" x14ac:dyDescent="0.25">
      <c r="A38" s="183" t="s">
        <v>158</v>
      </c>
      <c r="B38" s="184" t="s">
        <v>97</v>
      </c>
      <c r="C38" s="173">
        <v>16500</v>
      </c>
      <c r="D38" s="173">
        <v>16500</v>
      </c>
      <c r="E38" s="174"/>
      <c r="F38" s="174">
        <v>11853.12</v>
      </c>
      <c r="G38" s="170">
        <f t="shared" si="3"/>
        <v>71.837090909090918</v>
      </c>
    </row>
    <row r="39" spans="1:7" ht="17.25" customHeight="1" x14ac:dyDescent="0.25">
      <c r="A39" s="183" t="s">
        <v>159</v>
      </c>
      <c r="B39" s="184" t="s">
        <v>160</v>
      </c>
      <c r="C39" s="173">
        <v>3000</v>
      </c>
      <c r="D39" s="173">
        <v>3000</v>
      </c>
      <c r="E39" s="174"/>
      <c r="F39" s="174">
        <v>622.91</v>
      </c>
      <c r="G39" s="170">
        <f t="shared" si="3"/>
        <v>20.763666666666666</v>
      </c>
    </row>
    <row r="40" spans="1:7" ht="17.25" customHeight="1" x14ac:dyDescent="0.25">
      <c r="A40" s="259" t="s">
        <v>161</v>
      </c>
      <c r="B40" s="260" t="s">
        <v>61</v>
      </c>
      <c r="C40" s="257">
        <f>SUM(C41:C49)</f>
        <v>105900</v>
      </c>
      <c r="D40" s="257">
        <f>SUM(D41:D49)</f>
        <v>105900</v>
      </c>
      <c r="E40" s="261"/>
      <c r="F40" s="257">
        <f>SUM(F41:F49)</f>
        <v>79275.28</v>
      </c>
      <c r="G40" s="255">
        <f>F40/D40*100</f>
        <v>74.858621340887638</v>
      </c>
    </row>
    <row r="41" spans="1:7" ht="17.25" customHeight="1" x14ac:dyDescent="0.25">
      <c r="A41" s="183" t="s">
        <v>162</v>
      </c>
      <c r="B41" s="184" t="s">
        <v>62</v>
      </c>
      <c r="C41" s="189">
        <v>7000</v>
      </c>
      <c r="D41" s="189">
        <v>7000</v>
      </c>
      <c r="E41" s="174"/>
      <c r="F41" s="174">
        <v>4019.23</v>
      </c>
      <c r="G41" s="170">
        <f>F41/D41*100</f>
        <v>57.417571428571421</v>
      </c>
    </row>
    <row r="42" spans="1:7" ht="17.25" customHeight="1" x14ac:dyDescent="0.25">
      <c r="A42" s="183" t="s">
        <v>163</v>
      </c>
      <c r="B42" s="184" t="s">
        <v>63</v>
      </c>
      <c r="C42" s="189">
        <v>21000</v>
      </c>
      <c r="D42" s="189">
        <v>21000</v>
      </c>
      <c r="E42" s="174"/>
      <c r="F42" s="174">
        <v>28399.17</v>
      </c>
      <c r="G42" s="170">
        <f t="shared" ref="G42:G55" si="4">F42/D42*100</f>
        <v>135.23414285714287</v>
      </c>
    </row>
    <row r="43" spans="1:7" ht="17.25" customHeight="1" x14ac:dyDescent="0.25">
      <c r="A43" s="183" t="s">
        <v>164</v>
      </c>
      <c r="B43" s="184" t="s">
        <v>64</v>
      </c>
      <c r="C43" s="189">
        <v>7000</v>
      </c>
      <c r="D43" s="189">
        <v>7000</v>
      </c>
      <c r="E43" s="174"/>
      <c r="F43" s="174">
        <v>8164.38</v>
      </c>
      <c r="G43" s="170">
        <f t="shared" si="4"/>
        <v>116.63399999999999</v>
      </c>
    </row>
    <row r="44" spans="1:7" ht="17.25" customHeight="1" x14ac:dyDescent="0.25">
      <c r="A44" s="183" t="s">
        <v>165</v>
      </c>
      <c r="B44" s="184" t="s">
        <v>65</v>
      </c>
      <c r="C44" s="189">
        <v>17000</v>
      </c>
      <c r="D44" s="189">
        <v>17000</v>
      </c>
      <c r="E44" s="174"/>
      <c r="F44" s="174">
        <v>9650.7800000000007</v>
      </c>
      <c r="G44" s="170">
        <f t="shared" si="4"/>
        <v>56.769294117647064</v>
      </c>
    </row>
    <row r="45" spans="1:7" ht="17.25" customHeight="1" x14ac:dyDescent="0.25">
      <c r="A45" s="183" t="s">
        <v>166</v>
      </c>
      <c r="B45" s="184" t="s">
        <v>167</v>
      </c>
      <c r="C45" s="189">
        <v>24000</v>
      </c>
      <c r="D45" s="189">
        <v>24000</v>
      </c>
      <c r="E45" s="174"/>
      <c r="F45" s="174">
        <v>9195.75</v>
      </c>
      <c r="G45" s="170">
        <f t="shared" si="4"/>
        <v>38.315624999999997</v>
      </c>
    </row>
    <row r="46" spans="1:7" ht="17.25" customHeight="1" x14ac:dyDescent="0.25">
      <c r="A46" s="183" t="s">
        <v>168</v>
      </c>
      <c r="B46" s="184" t="s">
        <v>169</v>
      </c>
      <c r="C46" s="189">
        <v>5300</v>
      </c>
      <c r="D46" s="189">
        <v>5300</v>
      </c>
      <c r="E46" s="174"/>
      <c r="F46" s="174">
        <v>6294.7</v>
      </c>
      <c r="G46" s="170">
        <f t="shared" si="4"/>
        <v>118.76792452830189</v>
      </c>
    </row>
    <row r="47" spans="1:7" ht="17.25" customHeight="1" x14ac:dyDescent="0.25">
      <c r="A47" s="183" t="s">
        <v>170</v>
      </c>
      <c r="B47" s="184" t="s">
        <v>171</v>
      </c>
      <c r="C47" s="189">
        <v>18000</v>
      </c>
      <c r="D47" s="189">
        <v>18000</v>
      </c>
      <c r="E47" s="174"/>
      <c r="F47" s="174">
        <v>10757.17</v>
      </c>
      <c r="G47" s="170">
        <f t="shared" si="4"/>
        <v>59.762055555555563</v>
      </c>
    </row>
    <row r="48" spans="1:7" ht="17.25" customHeight="1" x14ac:dyDescent="0.25">
      <c r="A48" s="183" t="s">
        <v>172</v>
      </c>
      <c r="B48" s="184" t="s">
        <v>69</v>
      </c>
      <c r="C48" s="189">
        <v>4000</v>
      </c>
      <c r="D48" s="189">
        <v>4000</v>
      </c>
      <c r="E48" s="174"/>
      <c r="F48" s="174">
        <v>1650</v>
      </c>
      <c r="G48" s="170">
        <f t="shared" si="4"/>
        <v>41.25</v>
      </c>
    </row>
    <row r="49" spans="1:17" ht="17.25" customHeight="1" x14ac:dyDescent="0.25">
      <c r="A49" s="183" t="s">
        <v>173</v>
      </c>
      <c r="B49" s="184" t="s">
        <v>70</v>
      </c>
      <c r="C49" s="189">
        <v>2600</v>
      </c>
      <c r="D49" s="189">
        <v>2600</v>
      </c>
      <c r="E49" s="174"/>
      <c r="F49" s="174">
        <v>1144.0999999999999</v>
      </c>
      <c r="G49" s="170">
        <f t="shared" si="4"/>
        <v>44.003846153846148</v>
      </c>
    </row>
    <row r="50" spans="1:17" ht="17.25" customHeight="1" x14ac:dyDescent="0.25">
      <c r="A50" s="249" t="s">
        <v>174</v>
      </c>
      <c r="B50" s="256" t="s">
        <v>71</v>
      </c>
      <c r="C50" s="257">
        <f>SUM(C51:C55)</f>
        <v>8760</v>
      </c>
      <c r="D50" s="257">
        <f>SUM(D51:D55)</f>
        <v>8760</v>
      </c>
      <c r="E50" s="258"/>
      <c r="F50" s="258">
        <f>SUM(F51:F55)</f>
        <v>6930.0800000000008</v>
      </c>
      <c r="G50" s="255">
        <f t="shared" si="4"/>
        <v>79.110502283105035</v>
      </c>
    </row>
    <row r="51" spans="1:17" x14ac:dyDescent="0.25">
      <c r="A51" s="175" t="s">
        <v>175</v>
      </c>
      <c r="B51" s="176" t="s">
        <v>241</v>
      </c>
      <c r="C51" s="188">
        <v>2000</v>
      </c>
      <c r="D51" s="188">
        <v>2000</v>
      </c>
      <c r="E51" s="187"/>
      <c r="F51" s="186">
        <v>1138.01</v>
      </c>
      <c r="G51" s="170">
        <f t="shared" si="4"/>
        <v>56.900500000000001</v>
      </c>
    </row>
    <row r="52" spans="1:17" x14ac:dyDescent="0.25">
      <c r="A52" s="175" t="s">
        <v>176</v>
      </c>
      <c r="B52" s="176" t="s">
        <v>73</v>
      </c>
      <c r="C52" s="188">
        <v>3760</v>
      </c>
      <c r="D52" s="188">
        <v>3760</v>
      </c>
      <c r="E52" s="187"/>
      <c r="F52" s="186">
        <v>5239.1400000000003</v>
      </c>
      <c r="G52" s="170">
        <f t="shared" si="4"/>
        <v>139.33882978723403</v>
      </c>
    </row>
    <row r="53" spans="1:17" ht="17.25" customHeight="1" x14ac:dyDescent="0.25">
      <c r="A53" s="183" t="s">
        <v>177</v>
      </c>
      <c r="B53" s="184" t="s">
        <v>178</v>
      </c>
      <c r="C53" s="188">
        <v>500</v>
      </c>
      <c r="D53" s="188">
        <v>500</v>
      </c>
      <c r="E53" s="187"/>
      <c r="F53" s="186">
        <v>305</v>
      </c>
      <c r="G53" s="170">
        <f t="shared" si="4"/>
        <v>61</v>
      </c>
    </row>
    <row r="54" spans="1:17" ht="17.25" customHeight="1" x14ac:dyDescent="0.25">
      <c r="A54" s="183">
        <v>3295</v>
      </c>
      <c r="B54" s="184" t="s">
        <v>179</v>
      </c>
      <c r="C54" s="188">
        <v>1000</v>
      </c>
      <c r="D54" s="188">
        <v>1000</v>
      </c>
      <c r="E54" s="187"/>
      <c r="F54" s="186">
        <v>247.93</v>
      </c>
      <c r="G54" s="170">
        <f t="shared" si="4"/>
        <v>24.793000000000003</v>
      </c>
    </row>
    <row r="55" spans="1:17" ht="17.25" customHeight="1" x14ac:dyDescent="0.25">
      <c r="A55" s="175" t="s">
        <v>180</v>
      </c>
      <c r="B55" s="184" t="s">
        <v>178</v>
      </c>
      <c r="C55" s="190">
        <v>1500</v>
      </c>
      <c r="D55" s="190">
        <v>1500</v>
      </c>
      <c r="E55" s="191"/>
      <c r="F55" s="191">
        <v>0</v>
      </c>
      <c r="G55" s="181">
        <f t="shared" si="4"/>
        <v>0</v>
      </c>
    </row>
    <row r="56" spans="1:17" s="166" customFormat="1" ht="17.25" customHeight="1" x14ac:dyDescent="0.25">
      <c r="A56" s="249" t="s">
        <v>240</v>
      </c>
      <c r="B56" s="256" t="s">
        <v>76</v>
      </c>
      <c r="C56" s="244">
        <v>2000</v>
      </c>
      <c r="D56" s="244">
        <v>2000</v>
      </c>
      <c r="E56" s="222"/>
      <c r="F56" s="222">
        <v>1423.28</v>
      </c>
      <c r="G56" s="311">
        <f>F56/D56*100</f>
        <v>71.163999999999987</v>
      </c>
      <c r="M56" s="150"/>
      <c r="N56" s="150"/>
      <c r="O56" s="150"/>
      <c r="P56" s="150"/>
      <c r="Q56" s="150"/>
    </row>
    <row r="57" spans="1:17" ht="17.25" customHeight="1" x14ac:dyDescent="0.25">
      <c r="A57" s="192" t="s">
        <v>181</v>
      </c>
      <c r="B57" s="193" t="s">
        <v>77</v>
      </c>
      <c r="C57" s="189">
        <v>1900</v>
      </c>
      <c r="D57" s="189">
        <v>1900</v>
      </c>
      <c r="E57" s="174"/>
      <c r="F57" s="174">
        <v>1417.69</v>
      </c>
      <c r="G57" s="170"/>
    </row>
    <row r="58" spans="1:17" ht="17.25" customHeight="1" x14ac:dyDescent="0.25">
      <c r="A58" s="175" t="s">
        <v>182</v>
      </c>
      <c r="B58" s="184" t="s">
        <v>183</v>
      </c>
      <c r="C58" s="189">
        <v>100</v>
      </c>
      <c r="D58" s="189">
        <v>100</v>
      </c>
      <c r="E58" s="174"/>
      <c r="F58" s="174">
        <v>5.59</v>
      </c>
      <c r="G58" s="170"/>
    </row>
    <row r="59" spans="1:17" s="166" customFormat="1" ht="17.25" customHeight="1" x14ac:dyDescent="0.25">
      <c r="A59" s="249" t="s">
        <v>184</v>
      </c>
      <c r="B59" s="256" t="s">
        <v>192</v>
      </c>
      <c r="C59" s="244">
        <v>81000</v>
      </c>
      <c r="D59" s="244">
        <v>81000</v>
      </c>
      <c r="E59" s="222"/>
      <c r="F59" s="222">
        <v>30946.59</v>
      </c>
      <c r="G59" s="288">
        <f t="shared" ref="G59:G61" si="5">F59/D59*100</f>
        <v>38.205666666666666</v>
      </c>
      <c r="M59" s="150"/>
      <c r="N59" s="150"/>
      <c r="O59" s="150"/>
      <c r="P59" s="150"/>
      <c r="Q59" s="150"/>
    </row>
    <row r="60" spans="1:17" ht="17.25" customHeight="1" x14ac:dyDescent="0.25">
      <c r="A60" s="183" t="s">
        <v>185</v>
      </c>
      <c r="B60" s="256" t="s">
        <v>83</v>
      </c>
      <c r="C60" s="189">
        <v>17000</v>
      </c>
      <c r="D60" s="189">
        <v>17000</v>
      </c>
      <c r="E60" s="174"/>
      <c r="F60" s="174">
        <v>8000</v>
      </c>
      <c r="G60" s="170">
        <f t="shared" si="5"/>
        <v>47.058823529411761</v>
      </c>
    </row>
    <row r="61" spans="1:17" ht="18.75" customHeight="1" thickBot="1" x14ac:dyDescent="0.3">
      <c r="A61" s="175" t="s">
        <v>186</v>
      </c>
      <c r="B61" s="195" t="s">
        <v>84</v>
      </c>
      <c r="C61" s="190">
        <v>64000</v>
      </c>
      <c r="D61" s="190">
        <v>64000</v>
      </c>
      <c r="E61" s="191"/>
      <c r="F61" s="191">
        <v>22946.59</v>
      </c>
      <c r="G61" s="170">
        <f t="shared" si="5"/>
        <v>35.854046875000002</v>
      </c>
    </row>
    <row r="62" spans="1:17" s="158" customFormat="1" ht="21.75" customHeight="1" x14ac:dyDescent="0.25">
      <c r="A62" s="340">
        <v>43</v>
      </c>
      <c r="B62" s="341" t="s">
        <v>187</v>
      </c>
      <c r="C62" s="342">
        <v>3000</v>
      </c>
      <c r="D62" s="343">
        <v>3000</v>
      </c>
      <c r="E62" s="344">
        <f>SUM(E63)</f>
        <v>0</v>
      </c>
      <c r="F62" s="344">
        <v>2330.13</v>
      </c>
      <c r="G62" s="345">
        <f>F62/D62*100</f>
        <v>77.671000000000006</v>
      </c>
    </row>
    <row r="63" spans="1:17" s="166" customFormat="1" ht="17.25" customHeight="1" x14ac:dyDescent="0.25">
      <c r="A63" s="365" t="s">
        <v>197</v>
      </c>
      <c r="B63" s="346" t="s">
        <v>9</v>
      </c>
      <c r="C63" s="347">
        <v>3000</v>
      </c>
      <c r="D63" s="347">
        <v>3000</v>
      </c>
      <c r="E63" s="348"/>
      <c r="F63" s="300">
        <v>0</v>
      </c>
      <c r="G63" s="349"/>
    </row>
    <row r="64" spans="1:17" s="166" customFormat="1" ht="17.25" customHeight="1" x14ac:dyDescent="0.25">
      <c r="A64" s="167" t="s">
        <v>148</v>
      </c>
      <c r="B64" s="262" t="s">
        <v>29</v>
      </c>
      <c r="C64" s="194">
        <v>1000</v>
      </c>
      <c r="D64" s="194">
        <v>1000</v>
      </c>
      <c r="E64" s="169"/>
      <c r="F64" s="169">
        <v>0</v>
      </c>
      <c r="G64" s="170"/>
    </row>
    <row r="65" spans="1:7" s="166" customFormat="1" ht="17.25" customHeight="1" x14ac:dyDescent="0.25">
      <c r="A65" s="183" t="s">
        <v>154</v>
      </c>
      <c r="B65" s="184" t="s">
        <v>60</v>
      </c>
      <c r="C65" s="188">
        <v>1000</v>
      </c>
      <c r="D65" s="188">
        <v>1000</v>
      </c>
      <c r="E65" s="187"/>
      <c r="F65" s="186">
        <v>0</v>
      </c>
      <c r="G65" s="170"/>
    </row>
    <row r="66" spans="1:7" s="166" customFormat="1" ht="17.25" customHeight="1" x14ac:dyDescent="0.25">
      <c r="A66" s="183" t="s">
        <v>163</v>
      </c>
      <c r="B66" s="184" t="s">
        <v>63</v>
      </c>
      <c r="C66" s="188"/>
      <c r="D66" s="188"/>
      <c r="E66" s="187"/>
      <c r="F66" s="186">
        <v>2330.13</v>
      </c>
      <c r="G66" s="170"/>
    </row>
    <row r="67" spans="1:7" s="166" customFormat="1" ht="17.25" customHeight="1" x14ac:dyDescent="0.25">
      <c r="A67" s="183" t="s">
        <v>170</v>
      </c>
      <c r="B67" s="184" t="s">
        <v>227</v>
      </c>
      <c r="C67" s="189">
        <v>1000</v>
      </c>
      <c r="D67" s="189">
        <v>1000</v>
      </c>
      <c r="E67" s="174"/>
      <c r="F67" s="174">
        <v>0</v>
      </c>
      <c r="G67" s="170"/>
    </row>
    <row r="68" spans="1:7" s="166" customFormat="1" ht="17.25" customHeight="1" thickBot="1" x14ac:dyDescent="0.3">
      <c r="A68" s="183" t="s">
        <v>188</v>
      </c>
      <c r="B68" s="184" t="s">
        <v>189</v>
      </c>
      <c r="C68" s="189"/>
      <c r="D68" s="189"/>
      <c r="E68" s="174">
        <v>1411.44</v>
      </c>
      <c r="F68" s="174">
        <v>0</v>
      </c>
      <c r="G68" s="170"/>
    </row>
    <row r="69" spans="1:7" ht="19.5" customHeight="1" x14ac:dyDescent="0.25">
      <c r="A69" s="312">
        <v>4002</v>
      </c>
      <c r="B69" s="278" t="s">
        <v>140</v>
      </c>
      <c r="C69" s="196"/>
      <c r="D69" s="196"/>
      <c r="E69" s="196" t="e">
        <f>SUM(E70)</f>
        <v>#REF!</v>
      </c>
      <c r="F69" s="196"/>
      <c r="G69" s="313"/>
    </row>
    <row r="70" spans="1:7" ht="26.25" customHeight="1" thickBot="1" x14ac:dyDescent="0.3">
      <c r="A70" s="314" t="s">
        <v>190</v>
      </c>
      <c r="B70" s="197" t="s">
        <v>142</v>
      </c>
      <c r="C70" s="198"/>
      <c r="D70" s="198"/>
      <c r="E70" s="198" t="e">
        <f>SUM(E71,#REF!,#REF!,E132,E141)</f>
        <v>#REF!</v>
      </c>
      <c r="F70" s="198">
        <f>F71+F89+F107</f>
        <v>116489.18000000001</v>
      </c>
      <c r="G70" s="315"/>
    </row>
    <row r="71" spans="1:7" ht="17.25" customHeight="1" x14ac:dyDescent="0.25">
      <c r="A71" s="289">
        <v>31</v>
      </c>
      <c r="B71" s="289" t="s">
        <v>191</v>
      </c>
      <c r="C71" s="290">
        <f>C72+C81+C83+C85</f>
        <v>11000</v>
      </c>
      <c r="D71" s="290">
        <f>D72+D81+D83+D85</f>
        <v>11000</v>
      </c>
      <c r="E71" s="291">
        <f>SUM(E72)</f>
        <v>0</v>
      </c>
      <c r="F71" s="291">
        <f>F72+F81+F83+F85</f>
        <v>185</v>
      </c>
      <c r="G71" s="292">
        <f>F71/D71*100</f>
        <v>1.6818181818181819</v>
      </c>
    </row>
    <row r="72" spans="1:7" ht="17.25" customHeight="1" x14ac:dyDescent="0.25">
      <c r="A72" s="249" t="s">
        <v>197</v>
      </c>
      <c r="B72" s="256" t="s">
        <v>9</v>
      </c>
      <c r="C72" s="244">
        <v>6000</v>
      </c>
      <c r="D72" s="244">
        <v>6000</v>
      </c>
      <c r="E72" s="295"/>
      <c r="F72" s="222">
        <v>185</v>
      </c>
      <c r="G72" s="294">
        <f>F72/D72*100</f>
        <v>3.0833333333333335</v>
      </c>
    </row>
    <row r="73" spans="1:7" ht="17.25" customHeight="1" x14ac:dyDescent="0.25">
      <c r="A73" s="167" t="s">
        <v>148</v>
      </c>
      <c r="B73" s="262" t="s">
        <v>29</v>
      </c>
      <c r="C73" s="188">
        <v>0</v>
      </c>
      <c r="D73" s="188">
        <v>0</v>
      </c>
      <c r="E73" s="187"/>
      <c r="F73" s="186">
        <v>0</v>
      </c>
      <c r="G73" s="162"/>
    </row>
    <row r="74" spans="1:7" ht="17.25" customHeight="1" x14ac:dyDescent="0.25">
      <c r="A74" s="183" t="s">
        <v>151</v>
      </c>
      <c r="B74" s="184" t="s">
        <v>57</v>
      </c>
      <c r="C74" s="188">
        <v>1000</v>
      </c>
      <c r="D74" s="188">
        <v>1000</v>
      </c>
      <c r="E74" s="187"/>
      <c r="F74" s="186">
        <v>0</v>
      </c>
      <c r="G74" s="170"/>
    </row>
    <row r="75" spans="1:7" ht="17.25" customHeight="1" x14ac:dyDescent="0.25">
      <c r="A75" s="183" t="s">
        <v>154</v>
      </c>
      <c r="B75" s="184" t="s">
        <v>60</v>
      </c>
      <c r="C75" s="188">
        <v>2500</v>
      </c>
      <c r="D75" s="188">
        <v>2500</v>
      </c>
      <c r="E75" s="187"/>
      <c r="F75" s="186">
        <v>0</v>
      </c>
      <c r="G75" s="170"/>
    </row>
    <row r="76" spans="1:7" ht="17.25" customHeight="1" x14ac:dyDescent="0.25">
      <c r="A76" s="183" t="s">
        <v>156</v>
      </c>
      <c r="B76" s="184" t="s">
        <v>157</v>
      </c>
      <c r="C76" s="189">
        <v>0</v>
      </c>
      <c r="D76" s="189">
        <v>0</v>
      </c>
      <c r="E76" s="174"/>
      <c r="F76" s="174">
        <v>0</v>
      </c>
      <c r="G76" s="170"/>
    </row>
    <row r="77" spans="1:7" ht="17.25" customHeight="1" x14ac:dyDescent="0.25">
      <c r="A77" s="183" t="s">
        <v>159</v>
      </c>
      <c r="B77" s="184" t="s">
        <v>228</v>
      </c>
      <c r="C77" s="189"/>
      <c r="D77" s="189"/>
      <c r="E77" s="174"/>
      <c r="F77" s="174">
        <v>185</v>
      </c>
      <c r="G77" s="170"/>
    </row>
    <row r="78" spans="1:7" ht="17.25" customHeight="1" x14ac:dyDescent="0.25">
      <c r="A78" s="183" t="s">
        <v>163</v>
      </c>
      <c r="B78" s="184" t="s">
        <v>63</v>
      </c>
      <c r="C78" s="189">
        <v>2500</v>
      </c>
      <c r="D78" s="189">
        <v>2500</v>
      </c>
      <c r="E78" s="174"/>
      <c r="F78" s="174">
        <v>0</v>
      </c>
      <c r="G78" s="170"/>
    </row>
    <row r="79" spans="1:7" ht="17.25" customHeight="1" x14ac:dyDescent="0.25">
      <c r="A79" s="183" t="s">
        <v>166</v>
      </c>
      <c r="B79" s="199" t="s">
        <v>66</v>
      </c>
      <c r="C79" s="188">
        <v>0</v>
      </c>
      <c r="D79" s="188">
        <v>0</v>
      </c>
      <c r="E79" s="187"/>
      <c r="F79" s="186">
        <v>0</v>
      </c>
      <c r="G79" s="162"/>
    </row>
    <row r="80" spans="1:7" ht="17.25" customHeight="1" x14ac:dyDescent="0.25">
      <c r="A80" s="183">
        <v>3295</v>
      </c>
      <c r="B80" s="184" t="s">
        <v>179</v>
      </c>
      <c r="C80" s="188">
        <v>0</v>
      </c>
      <c r="D80" s="188">
        <v>0</v>
      </c>
      <c r="E80" s="187"/>
      <c r="F80" s="186">
        <v>0</v>
      </c>
      <c r="G80" s="170"/>
    </row>
    <row r="81" spans="1:9" ht="17.25" customHeight="1" x14ac:dyDescent="0.25">
      <c r="A81" s="263">
        <v>34</v>
      </c>
      <c r="B81" s="264" t="s">
        <v>76</v>
      </c>
      <c r="C81" s="244">
        <v>0</v>
      </c>
      <c r="D81" s="244">
        <v>0</v>
      </c>
      <c r="E81" s="258">
        <f>SUM(E82)</f>
        <v>0</v>
      </c>
      <c r="F81" s="258">
        <v>0</v>
      </c>
      <c r="G81" s="265">
        <v>0</v>
      </c>
    </row>
    <row r="82" spans="1:9" ht="17.25" customHeight="1" x14ac:dyDescent="0.25">
      <c r="A82" s="183" t="s">
        <v>181</v>
      </c>
      <c r="B82" s="199" t="s">
        <v>77</v>
      </c>
      <c r="C82" s="188">
        <v>0</v>
      </c>
      <c r="D82" s="188">
        <v>0</v>
      </c>
      <c r="E82" s="187"/>
      <c r="F82" s="186">
        <v>0</v>
      </c>
      <c r="G82" s="170"/>
    </row>
    <row r="83" spans="1:9" ht="17.25" customHeight="1" x14ac:dyDescent="0.25">
      <c r="A83" s="249" t="s">
        <v>184</v>
      </c>
      <c r="B83" s="256" t="s">
        <v>192</v>
      </c>
      <c r="C83" s="244">
        <v>1000</v>
      </c>
      <c r="D83" s="244">
        <v>1000</v>
      </c>
      <c r="E83" s="223">
        <f>SUM(E84:E85)</f>
        <v>0</v>
      </c>
      <c r="F83" s="258">
        <v>0</v>
      </c>
      <c r="G83" s="265">
        <v>0</v>
      </c>
      <c r="H83" s="219"/>
      <c r="I83" s="218"/>
    </row>
    <row r="84" spans="1:9" ht="17.25" customHeight="1" x14ac:dyDescent="0.25">
      <c r="A84" s="364">
        <v>3722</v>
      </c>
      <c r="B84" s="363" t="s">
        <v>192</v>
      </c>
      <c r="C84" s="188">
        <v>1000</v>
      </c>
      <c r="D84" s="188">
        <v>1000</v>
      </c>
      <c r="E84" s="266"/>
      <c r="F84" s="186">
        <v>0</v>
      </c>
      <c r="G84" s="170"/>
    </row>
    <row r="85" spans="1:9" ht="17.25" customHeight="1" x14ac:dyDescent="0.25">
      <c r="A85" s="202">
        <v>42</v>
      </c>
      <c r="B85" s="203" t="s">
        <v>85</v>
      </c>
      <c r="C85" s="243">
        <f>C86</f>
        <v>4000</v>
      </c>
      <c r="D85" s="243">
        <f>D86</f>
        <v>4000</v>
      </c>
      <c r="E85" s="204"/>
      <c r="F85" s="243">
        <v>0</v>
      </c>
      <c r="G85" s="205">
        <v>0</v>
      </c>
    </row>
    <row r="86" spans="1:9" ht="17.25" customHeight="1" x14ac:dyDescent="0.25">
      <c r="A86" s="366">
        <v>422</v>
      </c>
      <c r="B86" s="293" t="s">
        <v>86</v>
      </c>
      <c r="C86" s="188">
        <f>C87+C88</f>
        <v>4000</v>
      </c>
      <c r="D86" s="188">
        <f>D87+D88</f>
        <v>4000</v>
      </c>
      <c r="E86" s="207"/>
      <c r="F86" s="222">
        <v>0</v>
      </c>
      <c r="G86" s="208"/>
    </row>
    <row r="87" spans="1:9" ht="17.25" customHeight="1" x14ac:dyDescent="0.25">
      <c r="A87" s="209">
        <v>4225</v>
      </c>
      <c r="B87" s="178" t="s">
        <v>219</v>
      </c>
      <c r="C87" s="189">
        <v>2500</v>
      </c>
      <c r="D87" s="189">
        <v>2500</v>
      </c>
      <c r="E87" s="174"/>
      <c r="F87" s="174">
        <v>0</v>
      </c>
      <c r="G87" s="208"/>
    </row>
    <row r="88" spans="1:9" ht="17.25" customHeight="1" x14ac:dyDescent="0.25">
      <c r="A88" s="209">
        <v>4227</v>
      </c>
      <c r="B88" s="178" t="s">
        <v>193</v>
      </c>
      <c r="C88" s="189">
        <v>1500</v>
      </c>
      <c r="D88" s="189">
        <v>1500</v>
      </c>
      <c r="E88" s="174"/>
      <c r="F88" s="174">
        <v>0</v>
      </c>
      <c r="G88" s="211"/>
    </row>
    <row r="89" spans="1:9" s="166" customFormat="1" ht="17.25" customHeight="1" x14ac:dyDescent="0.25">
      <c r="A89" s="245">
        <v>52</v>
      </c>
      <c r="B89" s="245" t="s">
        <v>135</v>
      </c>
      <c r="C89" s="237">
        <f>C90+C94+C103+C106</f>
        <v>27500</v>
      </c>
      <c r="D89" s="237">
        <f>D90+D94+D103+D106</f>
        <v>27500</v>
      </c>
      <c r="E89" s="237">
        <f>SUM(E90)</f>
        <v>0</v>
      </c>
      <c r="F89" s="237">
        <f>F90+F94+F102+F104</f>
        <v>93574.040000000008</v>
      </c>
      <c r="G89" s="246">
        <f>SUM(F89/C89*100)</f>
        <v>340.26923636363637</v>
      </c>
    </row>
    <row r="90" spans="1:9" s="212" customFormat="1" ht="17.25" customHeight="1" x14ac:dyDescent="0.25">
      <c r="A90" s="252">
        <v>31</v>
      </c>
      <c r="B90" s="253" t="s">
        <v>4</v>
      </c>
      <c r="C90" s="296">
        <f>C91+C92+C93</f>
        <v>16000</v>
      </c>
      <c r="D90" s="296">
        <f>D91+D92+D93</f>
        <v>16000</v>
      </c>
      <c r="E90" s="284"/>
      <c r="F90" s="285">
        <f>F91+F92+F93</f>
        <v>24878.059999999998</v>
      </c>
      <c r="G90" s="255">
        <f>SUM(F90/C90*100)</f>
        <v>155.48787499999997</v>
      </c>
    </row>
    <row r="91" spans="1:9" ht="17.25" customHeight="1" x14ac:dyDescent="0.25">
      <c r="A91" s="177" t="s">
        <v>194</v>
      </c>
      <c r="B91" s="213" t="s">
        <v>202</v>
      </c>
      <c r="C91" s="185">
        <v>12000</v>
      </c>
      <c r="D91" s="185">
        <v>12000</v>
      </c>
      <c r="E91" s="185"/>
      <c r="F91" s="185">
        <v>21097.05</v>
      </c>
      <c r="G91" s="201"/>
    </row>
    <row r="92" spans="1:9" ht="17.25" customHeight="1" x14ac:dyDescent="0.25">
      <c r="A92" s="183" t="s">
        <v>195</v>
      </c>
      <c r="B92" s="199" t="s">
        <v>203</v>
      </c>
      <c r="C92" s="185">
        <v>2000</v>
      </c>
      <c r="D92" s="185">
        <v>2000</v>
      </c>
      <c r="E92" s="185"/>
      <c r="F92" s="185">
        <v>300</v>
      </c>
      <c r="G92" s="201"/>
    </row>
    <row r="93" spans="1:9" ht="17.25" customHeight="1" x14ac:dyDescent="0.25">
      <c r="A93" s="183" t="s">
        <v>196</v>
      </c>
      <c r="B93" s="199" t="s">
        <v>204</v>
      </c>
      <c r="C93" s="185">
        <v>2000</v>
      </c>
      <c r="D93" s="185">
        <v>2000</v>
      </c>
      <c r="E93" s="247"/>
      <c r="F93" s="185">
        <v>3481.01</v>
      </c>
      <c r="G93" s="201"/>
    </row>
    <row r="94" spans="1:9" ht="17.25" customHeight="1" x14ac:dyDescent="0.25">
      <c r="A94" s="249" t="s">
        <v>197</v>
      </c>
      <c r="B94" s="286" t="s">
        <v>9</v>
      </c>
      <c r="C94" s="257">
        <f>C95+C96+C98+C99+C100+C101</f>
        <v>9500</v>
      </c>
      <c r="D94" s="257">
        <f>D95+D96+D98+D99+D100+D101</f>
        <v>9500</v>
      </c>
      <c r="E94" s="214"/>
      <c r="F94" s="257">
        <f>SUM(F95:F101)</f>
        <v>60710.98</v>
      </c>
      <c r="G94" s="287">
        <f>F94/C94*100</f>
        <v>639.06294736842108</v>
      </c>
    </row>
    <row r="95" spans="1:9" ht="17.25" customHeight="1" x14ac:dyDescent="0.25">
      <c r="A95" s="171" t="s">
        <v>148</v>
      </c>
      <c r="B95" s="182" t="s">
        <v>29</v>
      </c>
      <c r="C95" s="189">
        <v>2000</v>
      </c>
      <c r="D95" s="189">
        <v>2000</v>
      </c>
      <c r="E95" s="174"/>
      <c r="F95" s="174">
        <v>0</v>
      </c>
      <c r="G95" s="170"/>
    </row>
    <row r="96" spans="1:9" ht="17.25" customHeight="1" x14ac:dyDescent="0.25">
      <c r="A96" s="171" t="s">
        <v>149</v>
      </c>
      <c r="B96" s="182" t="s">
        <v>205</v>
      </c>
      <c r="C96" s="173">
        <v>2000</v>
      </c>
      <c r="D96" s="174">
        <v>2000</v>
      </c>
      <c r="E96" s="174"/>
      <c r="F96" s="174">
        <v>1611.01</v>
      </c>
      <c r="G96" s="170"/>
    </row>
    <row r="97" spans="1:7" ht="17.25" customHeight="1" x14ac:dyDescent="0.25">
      <c r="A97" s="171">
        <v>3221</v>
      </c>
      <c r="B97" s="182" t="s">
        <v>59</v>
      </c>
      <c r="C97" s="173"/>
      <c r="D97" s="174"/>
      <c r="E97" s="174"/>
      <c r="F97" s="174">
        <v>1537.47</v>
      </c>
      <c r="G97" s="170"/>
    </row>
    <row r="98" spans="1:7" ht="17.25" customHeight="1" x14ac:dyDescent="0.25">
      <c r="A98" s="183" t="s">
        <v>155</v>
      </c>
      <c r="B98" s="199" t="s">
        <v>95</v>
      </c>
      <c r="C98" s="185">
        <v>2000</v>
      </c>
      <c r="D98" s="247">
        <v>2000</v>
      </c>
      <c r="E98" s="174"/>
      <c r="F98" s="185">
        <v>0</v>
      </c>
      <c r="G98" s="201"/>
    </row>
    <row r="99" spans="1:7" ht="17.25" customHeight="1" x14ac:dyDescent="0.25">
      <c r="A99" s="183" t="s">
        <v>158</v>
      </c>
      <c r="B99" s="199" t="s">
        <v>97</v>
      </c>
      <c r="C99" s="185">
        <v>1500</v>
      </c>
      <c r="D99" s="247">
        <v>1500</v>
      </c>
      <c r="E99" s="174"/>
      <c r="F99" s="185"/>
      <c r="G99" s="201"/>
    </row>
    <row r="100" spans="1:7" ht="17.25" customHeight="1" x14ac:dyDescent="0.25">
      <c r="A100" s="171">
        <v>3234</v>
      </c>
      <c r="B100" s="182" t="s">
        <v>65</v>
      </c>
      <c r="C100" s="173">
        <v>2000</v>
      </c>
      <c r="D100" s="174">
        <v>2000</v>
      </c>
      <c r="E100" s="174"/>
      <c r="F100" s="185">
        <v>0</v>
      </c>
      <c r="G100" s="201"/>
    </row>
    <row r="101" spans="1:7" ht="17.25" customHeight="1" x14ac:dyDescent="0.25">
      <c r="A101" s="183" t="s">
        <v>170</v>
      </c>
      <c r="B101" s="199" t="s">
        <v>206</v>
      </c>
      <c r="C101" s="185">
        <v>0</v>
      </c>
      <c r="D101" s="247">
        <v>0</v>
      </c>
      <c r="E101" s="214"/>
      <c r="F101" s="185">
        <v>57562.5</v>
      </c>
      <c r="G101" s="201"/>
    </row>
    <row r="102" spans="1:7" ht="17.25" customHeight="1" x14ac:dyDescent="0.25">
      <c r="A102" s="249" t="s">
        <v>184</v>
      </c>
      <c r="B102" s="286" t="s">
        <v>192</v>
      </c>
      <c r="C102" s="257">
        <v>2000</v>
      </c>
      <c r="D102" s="258">
        <v>2000</v>
      </c>
      <c r="E102" s="214"/>
      <c r="F102" s="257">
        <v>0</v>
      </c>
      <c r="G102" s="287">
        <v>0</v>
      </c>
    </row>
    <row r="103" spans="1:7" ht="17.25" customHeight="1" x14ac:dyDescent="0.25">
      <c r="A103" s="215">
        <v>3722</v>
      </c>
      <c r="B103" s="199" t="s">
        <v>192</v>
      </c>
      <c r="C103" s="185">
        <v>2000</v>
      </c>
      <c r="D103" s="247">
        <v>2000</v>
      </c>
      <c r="E103" s="214"/>
      <c r="F103" s="247">
        <v>0</v>
      </c>
      <c r="G103" s="208">
        <v>0</v>
      </c>
    </row>
    <row r="104" spans="1:7" ht="17.25" customHeight="1" x14ac:dyDescent="0.25">
      <c r="A104" s="248">
        <v>42</v>
      </c>
      <c r="B104" s="203" t="s">
        <v>85</v>
      </c>
      <c r="C104" s="243">
        <v>6000</v>
      </c>
      <c r="D104" s="243">
        <v>6000</v>
      </c>
      <c r="E104" s="204"/>
      <c r="F104" s="243">
        <f>F105+F106</f>
        <v>7985</v>
      </c>
      <c r="G104" s="205">
        <f>F104/D104*100</f>
        <v>133.08333333333334</v>
      </c>
    </row>
    <row r="105" spans="1:7" ht="17.25" customHeight="1" x14ac:dyDescent="0.25">
      <c r="A105" s="216">
        <v>4227</v>
      </c>
      <c r="B105" s="210" t="s">
        <v>86</v>
      </c>
      <c r="C105" s="188">
        <v>6000</v>
      </c>
      <c r="D105" s="188">
        <v>6000</v>
      </c>
      <c r="E105" s="186"/>
      <c r="F105" s="186">
        <v>0</v>
      </c>
      <c r="G105" s="208"/>
    </row>
    <row r="106" spans="1:7" ht="17.25" customHeight="1" x14ac:dyDescent="0.25">
      <c r="A106" s="316">
        <v>4511</v>
      </c>
      <c r="B106" s="234" t="s">
        <v>94</v>
      </c>
      <c r="C106" s="188"/>
      <c r="D106" s="188"/>
      <c r="E106" s="186"/>
      <c r="F106" s="186">
        <v>7985</v>
      </c>
      <c r="G106" s="208"/>
    </row>
    <row r="107" spans="1:7" ht="21.75" customHeight="1" x14ac:dyDescent="0.25">
      <c r="A107" s="250">
        <v>61</v>
      </c>
      <c r="B107" s="250" t="s">
        <v>136</v>
      </c>
      <c r="C107" s="237">
        <f>C108+C116</f>
        <v>4500</v>
      </c>
      <c r="D107" s="237">
        <f>D108+D116</f>
        <v>4500</v>
      </c>
      <c r="E107" s="237"/>
      <c r="F107" s="237">
        <f>F108+F116</f>
        <v>22730.14</v>
      </c>
      <c r="G107" s="246">
        <f>F107/D107*100</f>
        <v>505.11422222222222</v>
      </c>
    </row>
    <row r="108" spans="1:7" ht="17.25" customHeight="1" x14ac:dyDescent="0.25">
      <c r="A108" s="249" t="s">
        <v>197</v>
      </c>
      <c r="B108" s="286" t="s">
        <v>9</v>
      </c>
      <c r="C108" s="257">
        <f>SUM(C109:C115)</f>
        <v>1000</v>
      </c>
      <c r="D108" s="257">
        <f>SUM(D109:D115)</f>
        <v>1000</v>
      </c>
      <c r="E108" s="247"/>
      <c r="F108" s="257">
        <f>SUM(F109:F115)</f>
        <v>477.90999999999997</v>
      </c>
      <c r="G108" s="287">
        <f>F108/C108*100</f>
        <v>47.790999999999997</v>
      </c>
    </row>
    <row r="109" spans="1:7" ht="17.25" customHeight="1" x14ac:dyDescent="0.25">
      <c r="A109" s="171" t="s">
        <v>148</v>
      </c>
      <c r="B109" s="182" t="s">
        <v>29</v>
      </c>
      <c r="C109" s="188">
        <v>0</v>
      </c>
      <c r="D109" s="188">
        <v>0</v>
      </c>
      <c r="E109" s="174"/>
      <c r="F109" s="174"/>
      <c r="G109" s="170"/>
    </row>
    <row r="110" spans="1:7" ht="17.25" customHeight="1" x14ac:dyDescent="0.25">
      <c r="A110" s="171">
        <v>3221</v>
      </c>
      <c r="B110" s="182" t="s">
        <v>59</v>
      </c>
      <c r="C110" s="188"/>
      <c r="D110" s="188"/>
      <c r="E110" s="174"/>
      <c r="F110" s="174">
        <v>172.96</v>
      </c>
      <c r="G110" s="170"/>
    </row>
    <row r="111" spans="1:7" ht="17.25" customHeight="1" x14ac:dyDescent="0.25">
      <c r="A111" s="171">
        <v>3224</v>
      </c>
      <c r="B111" s="182" t="s">
        <v>229</v>
      </c>
      <c r="C111" s="188">
        <v>1000</v>
      </c>
      <c r="D111" s="188">
        <v>1000</v>
      </c>
      <c r="E111" s="174"/>
      <c r="F111" s="174">
        <v>29.95</v>
      </c>
      <c r="G111" s="170"/>
    </row>
    <row r="112" spans="1:7" ht="17.25" customHeight="1" x14ac:dyDescent="0.25">
      <c r="A112" s="183" t="s">
        <v>158</v>
      </c>
      <c r="B112" s="199" t="s">
        <v>97</v>
      </c>
      <c r="C112" s="185">
        <v>0</v>
      </c>
      <c r="D112" s="185">
        <v>0</v>
      </c>
      <c r="E112" s="174"/>
      <c r="F112" s="174"/>
      <c r="G112" s="170"/>
    </row>
    <row r="113" spans="1:7" ht="17.25" customHeight="1" x14ac:dyDescent="0.25">
      <c r="A113" s="183" t="s">
        <v>163</v>
      </c>
      <c r="B113" s="199" t="s">
        <v>63</v>
      </c>
      <c r="C113" s="185"/>
      <c r="D113" s="185"/>
      <c r="E113" s="174"/>
      <c r="F113" s="174">
        <v>275</v>
      </c>
      <c r="G113" s="170"/>
    </row>
    <row r="114" spans="1:7" ht="17.25" customHeight="1" x14ac:dyDescent="0.25">
      <c r="A114" s="183" t="s">
        <v>170</v>
      </c>
      <c r="B114" s="199" t="s">
        <v>171</v>
      </c>
      <c r="C114" s="185">
        <v>0</v>
      </c>
      <c r="D114" s="185">
        <v>0</v>
      </c>
      <c r="E114" s="174"/>
      <c r="F114" s="200"/>
      <c r="G114" s="201"/>
    </row>
    <row r="115" spans="1:7" ht="17.25" customHeight="1" x14ac:dyDescent="0.25">
      <c r="A115" s="183" t="s">
        <v>180</v>
      </c>
      <c r="B115" s="199" t="s">
        <v>198</v>
      </c>
      <c r="C115" s="185">
        <v>0</v>
      </c>
      <c r="D115" s="185">
        <v>0</v>
      </c>
      <c r="E115" s="174"/>
      <c r="F115" s="200"/>
      <c r="G115" s="201"/>
    </row>
    <row r="116" spans="1:7" x14ac:dyDescent="0.25">
      <c r="A116" s="202">
        <v>42</v>
      </c>
      <c r="B116" s="203" t="s">
        <v>85</v>
      </c>
      <c r="C116" s="243">
        <f>C117</f>
        <v>3500</v>
      </c>
      <c r="D116" s="243">
        <f>D117</f>
        <v>3500</v>
      </c>
      <c r="E116" s="251"/>
      <c r="F116" s="243">
        <f>F117</f>
        <v>22252.23</v>
      </c>
      <c r="G116" s="205">
        <f>F116/D116*100</f>
        <v>635.77800000000002</v>
      </c>
    </row>
    <row r="117" spans="1:7" x14ac:dyDescent="0.25">
      <c r="A117" s="366">
        <v>422</v>
      </c>
      <c r="B117" s="206" t="s">
        <v>86</v>
      </c>
      <c r="C117" s="244">
        <f>C118+C119</f>
        <v>3500</v>
      </c>
      <c r="D117" s="244">
        <f>D118+D119</f>
        <v>3500</v>
      </c>
      <c r="E117" s="222"/>
      <c r="F117" s="222">
        <f>F118+F119</f>
        <v>22252.23</v>
      </c>
      <c r="G117" s="208"/>
    </row>
    <row r="118" spans="1:7" x14ac:dyDescent="0.25">
      <c r="A118" s="209">
        <v>4221</v>
      </c>
      <c r="B118" s="178" t="s">
        <v>89</v>
      </c>
      <c r="C118" s="189">
        <v>1000</v>
      </c>
      <c r="D118" s="189">
        <v>1000</v>
      </c>
      <c r="E118" s="174"/>
      <c r="F118" s="174">
        <v>17032.23</v>
      </c>
      <c r="G118" s="208"/>
    </row>
    <row r="119" spans="1:7" x14ac:dyDescent="0.25">
      <c r="A119" s="209">
        <v>4227</v>
      </c>
      <c r="B119" s="178" t="s">
        <v>193</v>
      </c>
      <c r="C119" s="190">
        <v>2500</v>
      </c>
      <c r="D119" s="190">
        <v>2500</v>
      </c>
      <c r="E119" s="191"/>
      <c r="F119" s="191">
        <v>5220</v>
      </c>
      <c r="G119" s="333"/>
    </row>
    <row r="120" spans="1:7" x14ac:dyDescent="0.25">
      <c r="A120" s="334">
        <v>4002</v>
      </c>
      <c r="B120" s="335" t="s">
        <v>140</v>
      </c>
      <c r="C120" s="336"/>
      <c r="D120" s="336"/>
      <c r="E120" s="336">
        <f>SUM(E121)</f>
        <v>0</v>
      </c>
      <c r="F120" s="336"/>
      <c r="G120" s="337"/>
    </row>
    <row r="121" spans="1:7" x14ac:dyDescent="0.25">
      <c r="A121" s="352" t="s">
        <v>199</v>
      </c>
      <c r="B121" s="353" t="s">
        <v>200</v>
      </c>
      <c r="C121" s="308"/>
      <c r="D121" s="308"/>
      <c r="E121" s="308">
        <f>SUM(E122,E161,E167,E178,E187)</f>
        <v>0</v>
      </c>
      <c r="F121" s="308"/>
      <c r="G121" s="318"/>
    </row>
    <row r="122" spans="1:7" x14ac:dyDescent="0.25">
      <c r="A122" s="319">
        <v>11</v>
      </c>
      <c r="B122" s="272" t="s">
        <v>236</v>
      </c>
      <c r="C122" s="273"/>
      <c r="D122" s="273"/>
      <c r="E122" s="273">
        <f>SUM(E123)</f>
        <v>0</v>
      </c>
      <c r="F122" s="274">
        <v>6640</v>
      </c>
      <c r="G122" s="320"/>
    </row>
    <row r="123" spans="1:7" ht="15.75" thickBot="1" x14ac:dyDescent="0.3">
      <c r="A123" s="267">
        <v>4227</v>
      </c>
      <c r="B123" s="268" t="s">
        <v>201</v>
      </c>
      <c r="C123" s="269"/>
      <c r="D123" s="269"/>
      <c r="E123" s="270"/>
      <c r="F123" s="242">
        <v>6640</v>
      </c>
      <c r="G123" s="271"/>
    </row>
    <row r="124" spans="1:7" x14ac:dyDescent="0.25">
      <c r="A124" s="321">
        <v>4002</v>
      </c>
      <c r="B124" s="280" t="s">
        <v>140</v>
      </c>
      <c r="C124" s="225"/>
      <c r="D124" s="225"/>
      <c r="E124" s="225">
        <f>SUM(E125)</f>
        <v>0</v>
      </c>
      <c r="F124" s="225"/>
      <c r="G124" s="307"/>
    </row>
    <row r="125" spans="1:7" x14ac:dyDescent="0.25">
      <c r="A125" s="354" t="s">
        <v>230</v>
      </c>
      <c r="B125" s="355" t="s">
        <v>231</v>
      </c>
      <c r="C125" s="308"/>
      <c r="D125" s="308"/>
      <c r="E125" s="308">
        <f>SUM(E126,E165,E171,E182,E191)</f>
        <v>0</v>
      </c>
      <c r="F125" s="322"/>
      <c r="G125" s="318"/>
    </row>
    <row r="126" spans="1:7" x14ac:dyDescent="0.25">
      <c r="A126" s="323">
        <v>11</v>
      </c>
      <c r="B126" s="272" t="s">
        <v>236</v>
      </c>
      <c r="C126" s="273"/>
      <c r="D126" s="273"/>
      <c r="E126" s="273">
        <f>SUM(E127)</f>
        <v>0</v>
      </c>
      <c r="F126" s="274">
        <v>33440.25</v>
      </c>
      <c r="G126" s="320"/>
    </row>
    <row r="127" spans="1:7" ht="15.75" thickBot="1" x14ac:dyDescent="0.3">
      <c r="A127" s="267">
        <v>4511</v>
      </c>
      <c r="B127" s="268" t="s">
        <v>94</v>
      </c>
      <c r="C127" s="269"/>
      <c r="D127" s="269"/>
      <c r="E127" s="270"/>
      <c r="F127" s="242">
        <v>33440.25</v>
      </c>
      <c r="G127" s="271"/>
    </row>
    <row r="128" spans="1:7" x14ac:dyDescent="0.25">
      <c r="A128" s="317">
        <v>4002</v>
      </c>
      <c r="B128" s="279" t="s">
        <v>140</v>
      </c>
      <c r="C128" s="324"/>
      <c r="D128" s="324"/>
      <c r="E128" s="324"/>
      <c r="F128" s="325"/>
      <c r="G128" s="326"/>
    </row>
    <row r="129" spans="1:7" x14ac:dyDescent="0.25">
      <c r="A129" s="356" t="s">
        <v>237</v>
      </c>
      <c r="B129" s="357" t="s">
        <v>238</v>
      </c>
      <c r="C129" s="329"/>
      <c r="D129" s="329"/>
      <c r="E129" s="329"/>
      <c r="F129" s="325"/>
      <c r="G129" s="326"/>
    </row>
    <row r="130" spans="1:7" x14ac:dyDescent="0.25">
      <c r="A130" s="327">
        <v>581</v>
      </c>
      <c r="B130" s="328" t="s">
        <v>239</v>
      </c>
      <c r="C130" s="329"/>
      <c r="D130" s="329"/>
      <c r="E130" s="329"/>
      <c r="F130" s="325">
        <f>F131+F135</f>
        <v>15134.619999999999</v>
      </c>
      <c r="G130" s="326"/>
    </row>
    <row r="131" spans="1:7" s="166" customFormat="1" ht="17.25" customHeight="1" x14ac:dyDescent="0.25">
      <c r="A131" s="366">
        <v>31</v>
      </c>
      <c r="B131" s="293" t="s">
        <v>4</v>
      </c>
      <c r="C131" s="297"/>
      <c r="D131" s="297"/>
      <c r="E131" s="298"/>
      <c r="F131" s="300">
        <f>F132+F133+F134</f>
        <v>14734.619999999999</v>
      </c>
      <c r="G131" s="299"/>
    </row>
    <row r="132" spans="1:7" ht="17.25" customHeight="1" x14ac:dyDescent="0.25">
      <c r="A132" s="209">
        <v>3111</v>
      </c>
      <c r="B132" s="178" t="s">
        <v>27</v>
      </c>
      <c r="C132" s="185">
        <v>0</v>
      </c>
      <c r="D132" s="185">
        <v>0</v>
      </c>
      <c r="E132" s="174"/>
      <c r="F132" s="185">
        <v>11891.83</v>
      </c>
      <c r="G132" s="201"/>
    </row>
    <row r="133" spans="1:7" ht="17.25" customHeight="1" x14ac:dyDescent="0.25">
      <c r="A133" s="171">
        <v>3114</v>
      </c>
      <c r="B133" s="172" t="s">
        <v>144</v>
      </c>
      <c r="C133" s="174"/>
      <c r="D133" s="174"/>
      <c r="E133" s="174"/>
      <c r="F133" s="174">
        <v>755.91</v>
      </c>
      <c r="G133" s="170"/>
    </row>
    <row r="134" spans="1:7" ht="17.25" customHeight="1" x14ac:dyDescent="0.25">
      <c r="A134" s="177">
        <v>3132</v>
      </c>
      <c r="B134" s="178" t="s">
        <v>147</v>
      </c>
      <c r="C134" s="179"/>
      <c r="D134" s="179"/>
      <c r="E134" s="180"/>
      <c r="F134" s="179">
        <v>2086.88</v>
      </c>
      <c r="G134" s="181"/>
    </row>
    <row r="135" spans="1:7" ht="17.25" customHeight="1" x14ac:dyDescent="0.25">
      <c r="A135" s="263">
        <v>32</v>
      </c>
      <c r="B135" s="264" t="s">
        <v>9</v>
      </c>
      <c r="C135" s="257">
        <v>0</v>
      </c>
      <c r="D135" s="257">
        <v>0</v>
      </c>
      <c r="E135" s="258"/>
      <c r="F135" s="257">
        <v>400</v>
      </c>
      <c r="G135" s="265">
        <v>0</v>
      </c>
    </row>
    <row r="136" spans="1:7" x14ac:dyDescent="0.25">
      <c r="A136" s="330">
        <v>3212</v>
      </c>
      <c r="B136" s="275" t="s">
        <v>56</v>
      </c>
      <c r="C136" s="217"/>
      <c r="D136" s="339"/>
      <c r="E136" s="276"/>
      <c r="F136" s="276">
        <v>400</v>
      </c>
      <c r="G136" s="338"/>
    </row>
  </sheetData>
  <mergeCells count="3">
    <mergeCell ref="A4:G4"/>
    <mergeCell ref="A6:B6"/>
    <mergeCell ref="A7:B7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2</vt:i4>
      </vt:variant>
    </vt:vector>
  </HeadingPairs>
  <TitlesOfParts>
    <vt:vector size="7" baseType="lpstr">
      <vt:lpstr>SAŽETAK</vt:lpstr>
      <vt:lpstr> Račun prihoda i rashoda</vt:lpstr>
      <vt:lpstr>Rashodi prema izvorima finan</vt:lpstr>
      <vt:lpstr>Rashodi prema funkcijskoj k </vt:lpstr>
      <vt:lpstr>POSEBNI DIO</vt:lpstr>
      <vt:lpstr>' Račun prihoda i rashoda'!Podrucje_ispisa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Rajka Šakić</cp:lastModifiedBy>
  <cp:lastPrinted>2025-07-10T06:16:43Z</cp:lastPrinted>
  <dcterms:created xsi:type="dcterms:W3CDTF">2022-08-12T12:51:27Z</dcterms:created>
  <dcterms:modified xsi:type="dcterms:W3CDTF">2025-07-10T06:30:48Z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